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unjasutanovac/Desktop/III. gimnazija MB/za dodatno objavo/excel tabela/"/>
    </mc:Choice>
  </mc:AlternateContent>
  <xr:revisionPtr revIDLastSave="0" documentId="13_ncr:1_{D15A3297-74E3-1448-991A-72B7AC88BF29}" xr6:coauthVersionLast="36" xr6:coauthVersionMax="46" xr10:uidLastSave="{00000000-0000-0000-0000-000000000000}"/>
  <bookViews>
    <workbookView xWindow="6800" yWindow="3560" windowWidth="24440" windowHeight="17540" tabRatio="414" activeTab="1" xr2:uid="{00000000-000D-0000-FFFF-FFFF00000000}"/>
  </bookViews>
  <sheets>
    <sheet name="BRUTO-NETO" sheetId="6" r:id="rId1"/>
    <sheet name="Seznam prostorov" sheetId="5" r:id="rId2"/>
    <sheet name="Zunanje površine" sheetId="4" r:id="rId3"/>
    <sheet name="Ocena investicije" sheetId="7" r:id="rId4"/>
  </sheets>
  <definedNames>
    <definedName name="_xlnm.Print_Area" localSheetId="0">'BRUTO-NETO'!$A$1:$G$31</definedName>
    <definedName name="_xlnm.Print_Area" localSheetId="1">'Seznam prostorov'!$A$1:$T$148</definedName>
  </definedNames>
  <calcPr calcId="181029"/>
  <customWorkbookViews>
    <customWorkbookView name="1" guid="{D4F3B7D4-8494-4215-B5E6-28A461F77DF5}" xWindow="787" yWindow="32" windowWidth="1362" windowHeight="729" tabRatio="365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8" i="5" l="1"/>
  <c r="J128" i="5"/>
  <c r="P123" i="5"/>
  <c r="P122" i="5"/>
  <c r="H128" i="5"/>
  <c r="P127" i="5"/>
  <c r="H127" i="5"/>
  <c r="N41" i="5" l="1"/>
  <c r="N109" i="5"/>
  <c r="P85" i="5"/>
  <c r="O69" i="5"/>
  <c r="N69" i="5"/>
  <c r="N61" i="5"/>
  <c r="P31" i="5"/>
  <c r="P30" i="5"/>
  <c r="P29" i="5"/>
  <c r="P28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F39" i="5"/>
  <c r="I60" i="5"/>
  <c r="P38" i="5"/>
  <c r="P37" i="5"/>
  <c r="P36" i="5"/>
  <c r="P35" i="5"/>
  <c r="P34" i="5"/>
  <c r="P33" i="5"/>
  <c r="P32" i="5"/>
  <c r="P41" i="5" l="1"/>
  <c r="I39" i="5"/>
  <c r="I40" i="5" s="1"/>
  <c r="H32" i="5"/>
  <c r="H35" i="5"/>
  <c r="H34" i="5"/>
  <c r="H33" i="5"/>
  <c r="H38" i="5" l="1"/>
  <c r="H37" i="5"/>
  <c r="E5" i="5" l="1"/>
  <c r="E11" i="5"/>
  <c r="H11" i="5"/>
  <c r="E27" i="5"/>
  <c r="H27" i="5"/>
  <c r="E42" i="5"/>
  <c r="H53" i="5"/>
  <c r="P53" i="5"/>
  <c r="E54" i="5"/>
  <c r="H55" i="5"/>
  <c r="J55" i="5" s="1"/>
  <c r="P55" i="5"/>
  <c r="H56" i="5"/>
  <c r="P56" i="5"/>
  <c r="H57" i="5"/>
  <c r="P57" i="5"/>
  <c r="P58" i="5"/>
  <c r="P59" i="5"/>
  <c r="C60" i="5"/>
  <c r="F60" i="5"/>
  <c r="J64" i="5"/>
  <c r="P64" i="5"/>
  <c r="J65" i="5"/>
  <c r="P65" i="5"/>
  <c r="P66" i="5"/>
  <c r="P67" i="5"/>
  <c r="C68" i="5"/>
  <c r="F68" i="5"/>
  <c r="G68" i="5"/>
  <c r="H68" i="5"/>
  <c r="J68" i="5" s="1"/>
  <c r="P75" i="5"/>
  <c r="J76" i="5"/>
  <c r="P76" i="5"/>
  <c r="P77" i="5"/>
  <c r="J78" i="5"/>
  <c r="P78" i="5"/>
  <c r="J79" i="5"/>
  <c r="P79" i="5"/>
  <c r="J80" i="5"/>
  <c r="P80" i="5"/>
  <c r="P81" i="5"/>
  <c r="P82" i="5"/>
  <c r="P83" i="5"/>
  <c r="P84" i="5"/>
  <c r="E85" i="5"/>
  <c r="P86" i="5"/>
  <c r="P87" i="5"/>
  <c r="P88" i="5"/>
  <c r="P89" i="5"/>
  <c r="P90" i="5"/>
  <c r="P91" i="5"/>
  <c r="P92" i="5"/>
  <c r="H94" i="5"/>
  <c r="P94" i="5"/>
  <c r="E95" i="5"/>
  <c r="J95" i="5" s="1"/>
  <c r="P95" i="5"/>
  <c r="P96" i="5"/>
  <c r="P97" i="5"/>
  <c r="P98" i="5"/>
  <c r="E99" i="5"/>
  <c r="P99" i="5"/>
  <c r="P100" i="5"/>
  <c r="P101" i="5"/>
  <c r="E102" i="5"/>
  <c r="P102" i="5"/>
  <c r="P103" i="5"/>
  <c r="P105" i="5"/>
  <c r="J112" i="5"/>
  <c r="P114" i="5"/>
  <c r="J121" i="5"/>
  <c r="P121" i="5"/>
  <c r="P124" i="5"/>
  <c r="J125" i="5"/>
  <c r="P125" i="5"/>
  <c r="J126" i="5"/>
  <c r="P126" i="5"/>
  <c r="E128" i="5"/>
  <c r="J132" i="5"/>
  <c r="P132" i="5"/>
  <c r="P133" i="5"/>
  <c r="H134" i="5"/>
  <c r="J134" i="5" s="1"/>
  <c r="P134" i="5"/>
  <c r="H135" i="5"/>
  <c r="P135" i="5"/>
  <c r="P136" i="5"/>
  <c r="E137" i="5"/>
  <c r="N137" i="5"/>
  <c r="P140" i="5"/>
  <c r="P141" i="5"/>
  <c r="N142" i="5"/>
  <c r="P129" i="5" l="1"/>
  <c r="P109" i="5"/>
  <c r="P69" i="5"/>
  <c r="P61" i="5"/>
  <c r="H39" i="5"/>
  <c r="E39" i="5"/>
  <c r="E144" i="5"/>
  <c r="P137" i="5"/>
  <c r="H137" i="5"/>
  <c r="P142" i="5"/>
  <c r="J27" i="5"/>
  <c r="E108" i="5"/>
  <c r="H60" i="5"/>
  <c r="E60" i="5"/>
  <c r="J135" i="5"/>
  <c r="J137" i="5" s="1"/>
  <c r="J11" i="5"/>
  <c r="E26" i="6"/>
  <c r="E16" i="6"/>
  <c r="P72" i="5" l="1"/>
  <c r="P117" i="5" s="1"/>
  <c r="J108" i="5"/>
  <c r="J39" i="5"/>
  <c r="H40" i="5"/>
  <c r="J40" i="5" s="1"/>
  <c r="H71" i="5"/>
  <c r="H116" i="5" s="1"/>
  <c r="P144" i="5"/>
  <c r="J60" i="5"/>
  <c r="E18" i="4"/>
  <c r="E17" i="4" s="1"/>
  <c r="E21" i="4"/>
  <c r="E20" i="4" s="1"/>
  <c r="E15" i="4"/>
  <c r="E14" i="4"/>
  <c r="E13" i="4"/>
  <c r="E12" i="4"/>
  <c r="E11" i="4"/>
  <c r="E10" i="4"/>
  <c r="E9" i="4"/>
  <c r="P147" i="5" l="1"/>
  <c r="J71" i="5"/>
  <c r="E8" i="4"/>
  <c r="E7" i="4" s="1"/>
  <c r="E71" i="5"/>
  <c r="E116" i="5" s="1"/>
  <c r="J116" i="5" s="1"/>
  <c r="E146" i="5" l="1"/>
  <c r="C39" i="5"/>
</calcChain>
</file>

<file path=xl/sharedStrings.xml><?xml version="1.0" encoding="utf-8"?>
<sst xmlns="http://schemas.openxmlformats.org/spreadsheetml/2006/main" count="365" uniqueCount="311">
  <si>
    <t>prostor</t>
  </si>
  <si>
    <t>količina</t>
  </si>
  <si>
    <t>NATEČAJNA REŠITEV</t>
  </si>
  <si>
    <t>m2</t>
  </si>
  <si>
    <t>Σ m2</t>
  </si>
  <si>
    <t>B.10</t>
  </si>
  <si>
    <t>B.11</t>
  </si>
  <si>
    <t>PROSTORI ZA POUK</t>
  </si>
  <si>
    <t>OSTALI PROSTORI</t>
  </si>
  <si>
    <t>PROSTORI ZA IZVAJANJE POUKA</t>
  </si>
  <si>
    <t>SPREMLJAJOČI PROSTORI</t>
  </si>
  <si>
    <t xml:space="preserve">KOMUNIKACIJE </t>
  </si>
  <si>
    <t>ZU</t>
  </si>
  <si>
    <t>ZUNANJA UREDITEV - CELOTNO OBMOČJE</t>
  </si>
  <si>
    <t>javne in servisne površine</t>
  </si>
  <si>
    <t>ZU.01</t>
  </si>
  <si>
    <t>ZU.02</t>
  </si>
  <si>
    <t xml:space="preserve">dostop za avtomobile, parkirna mesta </t>
  </si>
  <si>
    <t>ZU.03</t>
  </si>
  <si>
    <t>ZU.04</t>
  </si>
  <si>
    <t>ZU.05</t>
  </si>
  <si>
    <t>prostor za kolesa</t>
  </si>
  <si>
    <t>ZU.06</t>
  </si>
  <si>
    <t>peš poti</t>
  </si>
  <si>
    <t>ZU.07</t>
  </si>
  <si>
    <t>dostava - telovadnica</t>
  </si>
  <si>
    <t>igrišča</t>
  </si>
  <si>
    <t>ZUNANJE POVRŠINE</t>
  </si>
  <si>
    <t>kabinet</t>
  </si>
  <si>
    <t xml:space="preserve">A.  </t>
  </si>
  <si>
    <t>B.2</t>
  </si>
  <si>
    <t>B.4</t>
  </si>
  <si>
    <t>B.5</t>
  </si>
  <si>
    <t>B.6</t>
  </si>
  <si>
    <t>B.7</t>
  </si>
  <si>
    <t>B.8</t>
  </si>
  <si>
    <t>B.9</t>
  </si>
  <si>
    <t xml:space="preserve">B. </t>
  </si>
  <si>
    <t>KOMUNIKACIJE</t>
  </si>
  <si>
    <t>C.</t>
  </si>
  <si>
    <t>oznaka</t>
  </si>
  <si>
    <t>A+B+C  SKUPAJ</t>
  </si>
  <si>
    <t xml:space="preserve">zelene površine na raščenem terenu </t>
  </si>
  <si>
    <t>ŠTEVILO PARKIRNIH MEST</t>
  </si>
  <si>
    <t>pozicija/nadstropje</t>
  </si>
  <si>
    <t>ETAŽA</t>
  </si>
  <si>
    <t>BRUTO POVRŠINA m2</t>
  </si>
  <si>
    <t>KLET</t>
  </si>
  <si>
    <t>MEDETAŽE</t>
  </si>
  <si>
    <t>PRITLIČJE</t>
  </si>
  <si>
    <t>1. NADSTROPJE</t>
  </si>
  <si>
    <t>2. NADSTROPJE</t>
  </si>
  <si>
    <t>3. NADSTROPJE</t>
  </si>
  <si>
    <t>SKUPAJ BRUTO</t>
  </si>
  <si>
    <t>NETO POVRŠINA m2</t>
  </si>
  <si>
    <t>SKUPAJ NETO</t>
  </si>
  <si>
    <t>ŠT. PM</t>
  </si>
  <si>
    <t>zunanja učilnica</t>
  </si>
  <si>
    <t>ZU.8</t>
  </si>
  <si>
    <t>ZU.9</t>
  </si>
  <si>
    <t>število parkinih mest za avtomobile</t>
  </si>
  <si>
    <t>število parkinih mest za kolesa</t>
  </si>
  <si>
    <t>U.1</t>
  </si>
  <si>
    <t>majhna učilnica 25 m2</t>
  </si>
  <si>
    <t>U.2</t>
  </si>
  <si>
    <t>manjša učilnica 40 m2</t>
  </si>
  <si>
    <t>U.3</t>
  </si>
  <si>
    <t>večja učilnica 60 m2</t>
  </si>
  <si>
    <t>U.4</t>
  </si>
  <si>
    <t>velika učilnica 80 m2</t>
  </si>
  <si>
    <t>U.5</t>
  </si>
  <si>
    <t>L.1</t>
  </si>
  <si>
    <t>laboratorij kemija</t>
  </si>
  <si>
    <t>obstoječe število</t>
  </si>
  <si>
    <t>potrebno število</t>
  </si>
  <si>
    <t>skupaj m2 obstoječe</t>
  </si>
  <si>
    <t>skupaj potrebnih m2</t>
  </si>
  <si>
    <t>manjkajoče število</t>
  </si>
  <si>
    <t>manjkajoče kvadrature</t>
  </si>
  <si>
    <t>L.2</t>
  </si>
  <si>
    <t>laboratorij biologija</t>
  </si>
  <si>
    <t>L.3</t>
  </si>
  <si>
    <t>laboratorij fizika</t>
  </si>
  <si>
    <t>multimedija</t>
  </si>
  <si>
    <t>amfiteatralna učilnica</t>
  </si>
  <si>
    <t>U.6</t>
  </si>
  <si>
    <t>učilnica za praktični pouk</t>
  </si>
  <si>
    <t>K.1</t>
  </si>
  <si>
    <t>K.2</t>
  </si>
  <si>
    <t>kabinet manjši ca. 21 m2</t>
  </si>
  <si>
    <t>kabinet - manjši ca. 8 - 18 m2</t>
  </si>
  <si>
    <t>potrebna velikost m2</t>
  </si>
  <si>
    <t>kabinet večji ca. 40 m2</t>
  </si>
  <si>
    <t>K.3</t>
  </si>
  <si>
    <t>K.4</t>
  </si>
  <si>
    <t>K.5</t>
  </si>
  <si>
    <t>kabinet individualno 10 m2</t>
  </si>
  <si>
    <t>K.6</t>
  </si>
  <si>
    <t>kabinet multimedije</t>
  </si>
  <si>
    <t>K.7</t>
  </si>
  <si>
    <t>kabinet praktični pouk</t>
  </si>
  <si>
    <t>pripravljalnica Ke, Bi, Fi</t>
  </si>
  <si>
    <t>K.8</t>
  </si>
  <si>
    <t>SKUPAJ KABINETI</t>
  </si>
  <si>
    <t>KNJIŽNICA</t>
  </si>
  <si>
    <t>KN.1</t>
  </si>
  <si>
    <t>KN.2</t>
  </si>
  <si>
    <t>KN.3</t>
  </si>
  <si>
    <t>KN.4</t>
  </si>
  <si>
    <t>knjižnica - prostor za knjige in kataloge</t>
  </si>
  <si>
    <t>čitalnica</t>
  </si>
  <si>
    <t>pisarna vodje kjnižnice</t>
  </si>
  <si>
    <t>delovni prostor knjižničarja</t>
  </si>
  <si>
    <t>SKUPAJ KNJIŽNICA</t>
  </si>
  <si>
    <t>jedilnica</t>
  </si>
  <si>
    <t>večnamenski prostor</t>
  </si>
  <si>
    <t>razdelilna kuhinja</t>
  </si>
  <si>
    <t>U.7</t>
  </si>
  <si>
    <t>U.8</t>
  </si>
  <si>
    <t>zbornica</t>
  </si>
  <si>
    <t>garderobe</t>
  </si>
  <si>
    <t>sanitarije</t>
  </si>
  <si>
    <t>tajništvo</t>
  </si>
  <si>
    <t>računovodstvo</t>
  </si>
  <si>
    <t>svetovalni delavci</t>
  </si>
  <si>
    <t>prostor za razgovore</t>
  </si>
  <si>
    <t>sejna soba</t>
  </si>
  <si>
    <t>ravnatelj/ica</t>
  </si>
  <si>
    <t>pomočnik ravnatelja/ice</t>
  </si>
  <si>
    <t>S.1</t>
  </si>
  <si>
    <t>sanitarije zaposleni</t>
  </si>
  <si>
    <t>gospodarski prostori</t>
  </si>
  <si>
    <t>delavnica hišnika</t>
  </si>
  <si>
    <t>arhiv</t>
  </si>
  <si>
    <t>prostor za čistila</t>
  </si>
  <si>
    <t>SKUPAJ B. OSTALI PROSTORI</t>
  </si>
  <si>
    <t>C.1</t>
  </si>
  <si>
    <t>POVRŠINE ZA ŠPORT</t>
  </si>
  <si>
    <t>zelene površine</t>
  </si>
  <si>
    <t>skupaj m2 nove površine</t>
  </si>
  <si>
    <t>OCENA INVESTICIJE</t>
  </si>
  <si>
    <t>1.</t>
  </si>
  <si>
    <t xml:space="preserve">2. </t>
  </si>
  <si>
    <t>OBNOVA OBSTOJEČEGA OBJEKTA IN REKONSTRUKCIJA PODSTREŠJA</t>
  </si>
  <si>
    <t xml:space="preserve">3. </t>
  </si>
  <si>
    <t>ZUNANJA UREDITEV</t>
  </si>
  <si>
    <t xml:space="preserve">4. </t>
  </si>
  <si>
    <t>KOMUNALNA OPREMA OBJEKTA</t>
  </si>
  <si>
    <t>EUR</t>
  </si>
  <si>
    <t>DDV</t>
  </si>
  <si>
    <t>SKUPAJ Z DDV</t>
  </si>
  <si>
    <t>SKUPAJ</t>
  </si>
  <si>
    <t>telovadnica</t>
  </si>
  <si>
    <t>plesna dvorana</t>
  </si>
  <si>
    <t>fitnes</t>
  </si>
  <si>
    <t>garderoba/sanitarni blok</t>
  </si>
  <si>
    <t>F.1</t>
  </si>
  <si>
    <t>F.2</t>
  </si>
  <si>
    <t>E.1</t>
  </si>
  <si>
    <t>E.2</t>
  </si>
  <si>
    <t>E.3</t>
  </si>
  <si>
    <t>E.4</t>
  </si>
  <si>
    <t xml:space="preserve">prostor za odpadke </t>
  </si>
  <si>
    <t xml:space="preserve">dostop z dvigalom
in stopniščem </t>
  </si>
  <si>
    <t xml:space="preserve">ploščad pred novim vhodom </t>
  </si>
  <si>
    <t xml:space="preserve">servisni vhod </t>
  </si>
  <si>
    <t>natečajna rešitev</t>
  </si>
  <si>
    <t>nova namembnost (kadar je)</t>
  </si>
  <si>
    <t>novo št. prostorov</t>
  </si>
  <si>
    <t>E.</t>
  </si>
  <si>
    <t>D.</t>
  </si>
  <si>
    <t>D.1</t>
  </si>
  <si>
    <t>D.2</t>
  </si>
  <si>
    <t>D.3</t>
  </si>
  <si>
    <t>D.4</t>
  </si>
  <si>
    <t>SKUPAJ D.  PROSTORI ZA IZVAJANJE POUKA</t>
  </si>
  <si>
    <t>E.5</t>
  </si>
  <si>
    <t>SKUPAJ E.  SPREMLJAJOČI PROSTORI</t>
  </si>
  <si>
    <t>F.</t>
  </si>
  <si>
    <t>SKUPAJ F.  KOMUNIKACIJE</t>
  </si>
  <si>
    <t>SKUPAJ (D+E+F)</t>
  </si>
  <si>
    <t>SKUPAJ (A++B+C+D+E+F)</t>
  </si>
  <si>
    <t xml:space="preserve">PREGLED BRUTO/NETO NOVIH TLORISNIH POVRŠIN </t>
  </si>
  <si>
    <t>SKUPAJ A. PROSTORI ZA POUK</t>
  </si>
  <si>
    <t>kopirnica</t>
  </si>
  <si>
    <t>U.2.1</t>
  </si>
  <si>
    <t>U.2.2</t>
  </si>
  <si>
    <t>U.2.3</t>
  </si>
  <si>
    <t>U.2.4</t>
  </si>
  <si>
    <t>U.2.5</t>
  </si>
  <si>
    <t>U.3.1</t>
  </si>
  <si>
    <t>U.3.2</t>
  </si>
  <si>
    <t>U.3.3.</t>
  </si>
  <si>
    <t>U.3.4</t>
  </si>
  <si>
    <t>U.3.5</t>
  </si>
  <si>
    <t>U.3.6</t>
  </si>
  <si>
    <t>U.3.7</t>
  </si>
  <si>
    <t>U.3.8</t>
  </si>
  <si>
    <t>U.3.9</t>
  </si>
  <si>
    <t>U.3.10</t>
  </si>
  <si>
    <t>U.3.11</t>
  </si>
  <si>
    <t>U.3.12</t>
  </si>
  <si>
    <t>U.4.1</t>
  </si>
  <si>
    <t>U.4.2</t>
  </si>
  <si>
    <t>U.4.3</t>
  </si>
  <si>
    <t>K.1.1</t>
  </si>
  <si>
    <t>K..1.2</t>
  </si>
  <si>
    <t>K.1.3</t>
  </si>
  <si>
    <t>K.1.4</t>
  </si>
  <si>
    <t>K.1.5</t>
  </si>
  <si>
    <t>K.1.6</t>
  </si>
  <si>
    <t>K.1.7</t>
  </si>
  <si>
    <t>K.1.8</t>
  </si>
  <si>
    <t>K.1.9</t>
  </si>
  <si>
    <t>K.1.10</t>
  </si>
  <si>
    <t>B.1</t>
  </si>
  <si>
    <t>B.3</t>
  </si>
  <si>
    <t>S.1.1</t>
  </si>
  <si>
    <t>S.1.2</t>
  </si>
  <si>
    <t>S.1.3</t>
  </si>
  <si>
    <t>S.1.4</t>
  </si>
  <si>
    <t>WC Ž</t>
  </si>
  <si>
    <t>WC profesorji</t>
  </si>
  <si>
    <t>WC M</t>
  </si>
  <si>
    <t>B.6.1</t>
  </si>
  <si>
    <t>B.6.2</t>
  </si>
  <si>
    <t>B.6.3</t>
  </si>
  <si>
    <t>B.6.4</t>
  </si>
  <si>
    <t>B.6.5</t>
  </si>
  <si>
    <t>B.6.6</t>
  </si>
  <si>
    <t>B.6.7</t>
  </si>
  <si>
    <t>B.6.8</t>
  </si>
  <si>
    <t>B.8.1</t>
  </si>
  <si>
    <t>B.8.2</t>
  </si>
  <si>
    <t>B.8.3</t>
  </si>
  <si>
    <t>kotlovnica</t>
  </si>
  <si>
    <t>skladišče</t>
  </si>
  <si>
    <t>B.9.1</t>
  </si>
  <si>
    <t>hišnik</t>
  </si>
  <si>
    <t>B.10.1</t>
  </si>
  <si>
    <t>B.10.2</t>
  </si>
  <si>
    <t>B.9.2</t>
  </si>
  <si>
    <t>kabinet večji ca. 24 m2</t>
  </si>
  <si>
    <t>DODATNI PROSTORI</t>
  </si>
  <si>
    <t>PRIZIDAVA IN NOVE POVRŠINE V OBSTOJEČEM OBJEKTU (PODSTREŠJE)</t>
  </si>
  <si>
    <t>PODSTREŠJE V OBSTOJEČEM OBJEKTU</t>
  </si>
  <si>
    <t>GRADNJA PRIZIDAVE (brez opreme)</t>
  </si>
  <si>
    <t>upravni prostori</t>
  </si>
  <si>
    <t>U.13-27</t>
  </si>
  <si>
    <t>U.3.13</t>
  </si>
  <si>
    <t>U.3.14</t>
  </si>
  <si>
    <t>U.3.15</t>
  </si>
  <si>
    <t>U.3.16</t>
  </si>
  <si>
    <t>U.3.17</t>
  </si>
  <si>
    <t>U.3.18</t>
  </si>
  <si>
    <t>U.3.19</t>
  </si>
  <si>
    <t>U.3.20</t>
  </si>
  <si>
    <t>U.3.21</t>
  </si>
  <si>
    <t>U.3.22</t>
  </si>
  <si>
    <t>U.3.23</t>
  </si>
  <si>
    <t>U.3.24</t>
  </si>
  <si>
    <t>U.3.25</t>
  </si>
  <si>
    <t>U.3.26</t>
  </si>
  <si>
    <t>U.3.27</t>
  </si>
  <si>
    <t>U.4.4</t>
  </si>
  <si>
    <t>U.4.5</t>
  </si>
  <si>
    <t>U.4.6</t>
  </si>
  <si>
    <t>U4.4-4.7</t>
  </si>
  <si>
    <t>U.4.7</t>
  </si>
  <si>
    <t>B.12</t>
  </si>
  <si>
    <t>III. GIMNAZIJA MB - SEZNAM PROSTOROV</t>
  </si>
  <si>
    <r>
      <t xml:space="preserve">nova oznaka </t>
    </r>
    <r>
      <rPr>
        <sz val="11"/>
        <color theme="3"/>
        <rFont val="Calibri (Body)_x0000_"/>
      </rPr>
      <t>(kjer druga namembnost)</t>
    </r>
  </si>
  <si>
    <t>učilnica za tuje jezike</t>
  </si>
  <si>
    <t>C.2</t>
  </si>
  <si>
    <t>hodnik, stopnišča, dvigala</t>
  </si>
  <si>
    <t>avla</t>
  </si>
  <si>
    <t>SKUPAJ UČILNICE (klasične)</t>
  </si>
  <si>
    <t>SKUPAJ NOVE UČILNICE IN LABORATORIJI</t>
  </si>
  <si>
    <t>SKUPAJ VSE UČILNICE IN LABORATORIJI</t>
  </si>
  <si>
    <t>SKUPAJ NOVI KABINETI</t>
  </si>
  <si>
    <t>SKUPAJ NOVI PROSTORI KNJIŽNICA</t>
  </si>
  <si>
    <t>SKUPAJ A. NOVI PROSTORI ZA POUK</t>
  </si>
  <si>
    <t>SKUPAJ B. NOVI OSTALI PROSTORI</t>
  </si>
  <si>
    <t>SKUPAJ C. NOVE KOMUNIKACIJE</t>
  </si>
  <si>
    <t>C.3</t>
  </si>
  <si>
    <t>C.4</t>
  </si>
  <si>
    <t>A+B+C NOVO SKUPAJ</t>
  </si>
  <si>
    <t>SKUPAJ NOVO (A++B+C+D+E+F)</t>
  </si>
  <si>
    <t>E.1.1</t>
  </si>
  <si>
    <t>E.2.1</t>
  </si>
  <si>
    <t>D.1.1</t>
  </si>
  <si>
    <t>D.3.1</t>
  </si>
  <si>
    <t>D.4.1</t>
  </si>
  <si>
    <t>opombe</t>
  </si>
  <si>
    <t>K.2.1-2.14</t>
  </si>
  <si>
    <t>K.4.1-K4.3</t>
  </si>
  <si>
    <t>K.5.1-K5.6</t>
  </si>
  <si>
    <t>SKUPAJ D.  NOVI PROSTORI ZA IZVAJANJE POUKA</t>
  </si>
  <si>
    <t>B.13</t>
  </si>
  <si>
    <t>zaklonišče ostali prostori (prostor za gibanje 20 m2, stranišča 37 m2, prostor za odpadke 17 m2, prostor za naprave 3 m2, prostor za vodo in skladiščenje 25 m2)</t>
  </si>
  <si>
    <t>zaklonišče - bivalni prostori kjer ni dvojne rabe. Kjer je, se to posebej označi. En prostor je velikosti max. 60 m2.</t>
  </si>
  <si>
    <t>D.5</t>
  </si>
  <si>
    <t>sodniška niša in goli</t>
  </si>
  <si>
    <t>prostor za športnega pedagoga (1-3 prostori)</t>
  </si>
  <si>
    <t>D.1.2</t>
  </si>
  <si>
    <t>D.1.3</t>
  </si>
  <si>
    <t>shramba orodja in opreme</t>
  </si>
  <si>
    <t xml:space="preserve">shramba </t>
  </si>
  <si>
    <t>studio</t>
  </si>
  <si>
    <r>
      <t>tehnični prostori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3"/>
        <rFont val="Calibri (Body)_x0000_"/>
      </rPr>
      <t>prizidek</t>
    </r>
  </si>
  <si>
    <t>komunikacije telovadnice in naprave za gledalce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</si>
</sst>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11"/>
      <color theme="3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Arial"/>
      <family val="2"/>
    </font>
    <font>
      <b/>
      <sz val="18"/>
      <color theme="4"/>
      <name val="Calibri (Body)_x0000_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 (Body)_x0000_"/>
    </font>
    <font>
      <sz val="11"/>
      <color theme="3"/>
      <name val="Calibri (Body)_x0000_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0A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8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Fill="1"/>
    <xf numFmtId="0" fontId="3" fillId="0" borderId="0" xfId="0" applyFont="1" applyFill="1" applyBorder="1" applyAlignment="1">
      <alignment wrapText="1"/>
    </xf>
    <xf numFmtId="0" fontId="8" fillId="0" borderId="5" xfId="0" applyFont="1" applyBorder="1" applyAlignment="1">
      <alignment horizontal="center" wrapText="1"/>
    </xf>
    <xf numFmtId="49" fontId="0" fillId="2" borderId="2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7" fillId="3" borderId="11" xfId="0" applyNumberFormat="1" applyFont="1" applyFill="1" applyBorder="1"/>
    <xf numFmtId="164" fontId="7" fillId="3" borderId="3" xfId="0" applyNumberFormat="1" applyFont="1" applyFill="1" applyBorder="1"/>
    <xf numFmtId="164" fontId="12" fillId="0" borderId="5" xfId="0" applyNumberFormat="1" applyFont="1" applyBorder="1" applyAlignment="1">
      <alignment horizontal="right"/>
    </xf>
    <xf numFmtId="164" fontId="12" fillId="0" borderId="6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8" xfId="0" applyNumberFormat="1" applyFont="1" applyBorder="1"/>
    <xf numFmtId="0" fontId="1" fillId="2" borderId="11" xfId="0" applyFont="1" applyFill="1" applyBorder="1" applyAlignment="1">
      <alignment wrapText="1"/>
    </xf>
    <xf numFmtId="0" fontId="3" fillId="8" borderId="9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164" fontId="9" fillId="8" borderId="1" xfId="0" applyNumberFormat="1" applyFont="1" applyFill="1" applyBorder="1"/>
    <xf numFmtId="49" fontId="0" fillId="8" borderId="9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wrapText="1"/>
    </xf>
    <xf numFmtId="0" fontId="0" fillId="0" borderId="0" xfId="0" applyBorder="1"/>
    <xf numFmtId="0" fontId="0" fillId="0" borderId="7" xfId="0" applyBorder="1"/>
    <xf numFmtId="0" fontId="0" fillId="0" borderId="0" xfId="0" applyFill="1" applyBorder="1"/>
    <xf numFmtId="0" fontId="7" fillId="0" borderId="7" xfId="0" applyFont="1" applyBorder="1"/>
    <xf numFmtId="0" fontId="9" fillId="3" borderId="2" xfId="0" applyFont="1" applyFill="1" applyBorder="1"/>
    <xf numFmtId="0" fontId="12" fillId="0" borderId="4" xfId="0" applyFont="1" applyBorder="1" applyAlignment="1">
      <alignment horizontal="right"/>
    </xf>
    <xf numFmtId="10" fontId="9" fillId="8" borderId="9" xfId="0" applyNumberFormat="1" applyFont="1" applyFill="1" applyBorder="1"/>
    <xf numFmtId="0" fontId="9" fillId="8" borderId="9" xfId="0" applyFont="1" applyFill="1" applyBorder="1"/>
    <xf numFmtId="0" fontId="14" fillId="0" borderId="0" xfId="0" applyFont="1"/>
    <xf numFmtId="0" fontId="2" fillId="0" borderId="12" xfId="0" applyFont="1" applyFill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4" fillId="4" borderId="0" xfId="0" applyFont="1" applyFill="1" applyBorder="1"/>
    <xf numFmtId="0" fontId="4" fillId="11" borderId="1" xfId="0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7" fillId="0" borderId="7" xfId="0" applyFont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164" fontId="7" fillId="0" borderId="11" xfId="0" applyNumberFormat="1" applyFont="1" applyBorder="1" applyProtection="1">
      <protection locked="0"/>
    </xf>
    <xf numFmtId="164" fontId="7" fillId="0" borderId="8" xfId="0" applyNumberFormat="1" applyFont="1" applyBorder="1" applyProtection="1"/>
    <xf numFmtId="164" fontId="9" fillId="8" borderId="10" xfId="0" applyNumberFormat="1" applyFont="1" applyFill="1" applyBorder="1" applyProtection="1"/>
    <xf numFmtId="164" fontId="3" fillId="8" borderId="10" xfId="0" applyNumberFormat="1" applyFont="1" applyFill="1" applyBorder="1" applyProtection="1"/>
    <xf numFmtId="164" fontId="7" fillId="0" borderId="3" xfId="0" applyNumberFormat="1" applyFont="1" applyBorder="1" applyProtection="1"/>
    <xf numFmtId="0" fontId="0" fillId="0" borderId="8" xfId="0" applyBorder="1" applyProtection="1">
      <protection locked="0"/>
    </xf>
    <xf numFmtId="0" fontId="2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49" fontId="1" fillId="12" borderId="2" xfId="0" applyNumberFormat="1" applyFont="1" applyFill="1" applyBorder="1" applyAlignment="1">
      <alignment horizontal="center"/>
    </xf>
    <xf numFmtId="0" fontId="4" fillId="12" borderId="1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6" fillId="0" borderId="0" xfId="0" applyFont="1"/>
    <xf numFmtId="0" fontId="0" fillId="0" borderId="12" xfId="0" applyBorder="1"/>
    <xf numFmtId="0" fontId="1" fillId="0" borderId="12" xfId="0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/>
    <xf numFmtId="164" fontId="0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9" fillId="0" borderId="0" xfId="0" applyFont="1" applyBorder="1"/>
    <xf numFmtId="0" fontId="18" fillId="14" borderId="11" xfId="0" applyFont="1" applyFill="1" applyBorder="1" applyAlignment="1" applyProtection="1">
      <alignment horizontal="center"/>
    </xf>
    <xf numFmtId="0" fontId="18" fillId="14" borderId="12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2" fontId="9" fillId="0" borderId="12" xfId="0" applyNumberFormat="1" applyFont="1" applyFill="1" applyBorder="1" applyAlignment="1" applyProtection="1">
      <alignment horizontal="center"/>
      <protection locked="0"/>
    </xf>
    <xf numFmtId="2" fontId="23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9" fillId="0" borderId="0" xfId="0" applyFont="1" applyFill="1" applyBorder="1"/>
    <xf numFmtId="0" fontId="19" fillId="14" borderId="12" xfId="0" applyFont="1" applyFill="1" applyBorder="1"/>
    <xf numFmtId="0" fontId="19" fillId="0" borderId="0" xfId="0" applyFont="1"/>
    <xf numFmtId="0" fontId="0" fillId="0" borderId="0" xfId="0" applyFill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3" fillId="9" borderId="11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2" fontId="9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8" fillId="7" borderId="12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1" xfId="0" applyFont="1" applyFill="1" applyBorder="1" applyAlignment="1">
      <alignment horizontal="center"/>
    </xf>
    <xf numFmtId="165" fontId="9" fillId="7" borderId="3" xfId="0" applyNumberFormat="1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18" fillId="4" borderId="12" xfId="0" applyFont="1" applyFill="1" applyBorder="1" applyAlignment="1" applyProtection="1">
      <alignment horizontal="center"/>
    </xf>
    <xf numFmtId="0" fontId="0" fillId="15" borderId="2" xfId="0" applyFill="1" applyBorder="1" applyAlignment="1"/>
    <xf numFmtId="0" fontId="0" fillId="15" borderId="11" xfId="0" applyFill="1" applyBorder="1" applyAlignment="1"/>
    <xf numFmtId="0" fontId="0" fillId="15" borderId="3" xfId="0" applyFill="1" applyBorder="1" applyAlignment="1"/>
    <xf numFmtId="0" fontId="0" fillId="14" borderId="12" xfId="0" applyFont="1" applyFill="1" applyBorder="1" applyAlignment="1" applyProtection="1">
      <alignment horizontal="center"/>
    </xf>
    <xf numFmtId="164" fontId="19" fillId="14" borderId="12" xfId="0" applyNumberFormat="1" applyFont="1" applyFill="1" applyBorder="1" applyAlignment="1" applyProtection="1">
      <alignment horizontal="center"/>
    </xf>
    <xf numFmtId="0" fontId="2" fillId="0" borderId="12" xfId="0" applyFont="1" applyBorder="1" applyAlignment="1">
      <alignment wrapText="1"/>
    </xf>
    <xf numFmtId="164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center"/>
    </xf>
    <xf numFmtId="0" fontId="0" fillId="6" borderId="12" xfId="0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center"/>
    </xf>
    <xf numFmtId="164" fontId="2" fillId="5" borderId="12" xfId="0" applyNumberFormat="1" applyFont="1" applyFill="1" applyBorder="1" applyAlignment="1" applyProtection="1">
      <alignment horizontal="center"/>
    </xf>
    <xf numFmtId="2" fontId="9" fillId="5" borderId="12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" xfId="0" applyBorder="1" applyAlignment="1">
      <alignment wrapText="1"/>
    </xf>
    <xf numFmtId="2" fontId="4" fillId="0" borderId="12" xfId="0" applyNumberFormat="1" applyFont="1" applyFill="1" applyBorder="1" applyAlignment="1" applyProtection="1">
      <alignment horizontal="center"/>
    </xf>
    <xf numFmtId="2" fontId="14" fillId="0" borderId="0" xfId="0" applyNumberFormat="1" applyFont="1" applyAlignment="1">
      <alignment horizontal="center"/>
    </xf>
    <xf numFmtId="2" fontId="4" fillId="7" borderId="1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 applyProtection="1">
      <alignment horizontal="center"/>
    </xf>
    <xf numFmtId="2" fontId="18" fillId="14" borderId="12" xfId="0" applyNumberFormat="1" applyFont="1" applyFill="1" applyBorder="1" applyAlignment="1" applyProtection="1">
      <alignment horizontal="center"/>
    </xf>
    <xf numFmtId="2" fontId="18" fillId="14" borderId="11" xfId="0" applyNumberFormat="1" applyFont="1" applyFill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2" fontId="18" fillId="0" borderId="12" xfId="0" applyNumberFormat="1" applyFont="1" applyFill="1" applyBorder="1" applyAlignment="1" applyProtection="1">
      <alignment horizontal="center"/>
    </xf>
    <xf numFmtId="2" fontId="18" fillId="7" borderId="12" xfId="0" applyNumberFormat="1" applyFont="1" applyFill="1" applyBorder="1" applyAlignment="1" applyProtection="1">
      <alignment horizontal="center"/>
    </xf>
    <xf numFmtId="2" fontId="4" fillId="4" borderId="0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center"/>
    </xf>
    <xf numFmtId="2" fontId="2" fillId="4" borderId="12" xfId="0" applyNumberFormat="1" applyFont="1" applyFill="1" applyBorder="1" applyAlignment="1" applyProtection="1">
      <alignment horizontal="center"/>
    </xf>
    <xf numFmtId="2" fontId="4" fillId="11" borderId="1" xfId="0" applyNumberFormat="1" applyFont="1" applyFill="1" applyBorder="1" applyAlignment="1" applyProtection="1">
      <alignment horizontal="center"/>
    </xf>
    <xf numFmtId="2" fontId="4" fillId="2" borderId="12" xfId="0" applyNumberFormat="1" applyFont="1" applyFill="1" applyBorder="1" applyAlignment="1" applyProtection="1">
      <alignment horizontal="center"/>
    </xf>
    <xf numFmtId="2" fontId="0" fillId="14" borderId="12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2" fontId="2" fillId="6" borderId="12" xfId="0" applyNumberFormat="1" applyFont="1" applyFill="1" applyBorder="1" applyAlignment="1" applyProtection="1">
      <alignment horizontal="center"/>
    </xf>
    <xf numFmtId="2" fontId="2" fillId="5" borderId="12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3" fillId="9" borderId="11" xfId="0" applyNumberFormat="1" applyFont="1" applyFill="1" applyBorder="1" applyAlignment="1">
      <alignment wrapText="1"/>
    </xf>
    <xf numFmtId="2" fontId="0" fillId="15" borderId="11" xfId="0" applyNumberFormat="1" applyFill="1" applyBorder="1" applyAlignment="1"/>
    <xf numFmtId="2" fontId="17" fillId="0" borderId="12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14" borderId="2" xfId="0" applyNumberFormat="1" applyFont="1" applyFill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/>
    </xf>
    <xf numFmtId="0" fontId="2" fillId="0" borderId="14" xfId="0" applyFont="1" applyFill="1" applyBorder="1"/>
    <xf numFmtId="0" fontId="2" fillId="14" borderId="2" xfId="0" applyFont="1" applyFill="1" applyBorder="1" applyAlignment="1">
      <alignment horizontal="center" vertical="center"/>
    </xf>
    <xf numFmtId="0" fontId="4" fillId="14" borderId="11" xfId="0" applyFont="1" applyFill="1" applyBorder="1" applyAlignment="1"/>
    <xf numFmtId="0" fontId="2" fillId="14" borderId="11" xfId="0" applyFont="1" applyFill="1" applyBorder="1" applyAlignment="1" applyProtection="1">
      <alignment horizontal="center"/>
    </xf>
    <xf numFmtId="2" fontId="2" fillId="14" borderId="11" xfId="0" applyNumberFormat="1" applyFont="1" applyFill="1" applyBorder="1" applyAlignment="1" applyProtection="1">
      <alignment horizontal="center"/>
    </xf>
    <xf numFmtId="0" fontId="17" fillId="0" borderId="12" xfId="0" applyFont="1" applyFill="1" applyBorder="1"/>
    <xf numFmtId="0" fontId="2" fillId="1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11" borderId="3" xfId="0" applyFont="1" applyFill="1" applyBorder="1" applyAlignment="1" applyProtection="1">
      <alignment horizontal="center"/>
    </xf>
    <xf numFmtId="2" fontId="19" fillId="14" borderId="12" xfId="0" applyNumberFormat="1" applyFont="1" applyFill="1" applyBorder="1" applyAlignment="1" applyProtection="1">
      <alignment horizontal="center"/>
    </xf>
    <xf numFmtId="2" fontId="18" fillId="6" borderId="12" xfId="0" applyNumberFormat="1" applyFont="1" applyFill="1" applyBorder="1" applyAlignment="1" applyProtection="1">
      <alignment horizontal="center"/>
    </xf>
    <xf numFmtId="2" fontId="3" fillId="9" borderId="11" xfId="0" applyNumberFormat="1" applyFont="1" applyFill="1" applyBorder="1" applyAlignment="1">
      <alignment horizontal="center" wrapText="1"/>
    </xf>
    <xf numFmtId="2" fontId="19" fillId="6" borderId="12" xfId="0" applyNumberFormat="1" applyFont="1" applyFill="1" applyBorder="1" applyAlignment="1">
      <alignment horizontal="center"/>
    </xf>
    <xf numFmtId="2" fontId="19" fillId="15" borderId="1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3" fillId="0" borderId="12" xfId="0" applyFont="1" applyFill="1" applyBorder="1" applyAlignment="1" applyProtection="1">
      <alignment horizontal="center"/>
    </xf>
    <xf numFmtId="1" fontId="9" fillId="7" borderId="2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1" fontId="9" fillId="11" borderId="9" xfId="0" applyNumberFormat="1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/>
    </xf>
    <xf numFmtId="1" fontId="14" fillId="0" borderId="0" xfId="0" applyNumberFormat="1" applyFont="1" applyFill="1"/>
    <xf numFmtId="1" fontId="0" fillId="0" borderId="0" xfId="0" applyNumberFormat="1" applyFill="1"/>
    <xf numFmtId="1" fontId="9" fillId="5" borderId="12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10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2" fontId="2" fillId="10" borderId="13" xfId="0" applyNumberFormat="1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>
      <alignment horizontal="left"/>
    </xf>
    <xf numFmtId="165" fontId="9" fillId="0" borderId="12" xfId="0" applyNumberFormat="1" applyFont="1" applyFill="1" applyBorder="1" applyAlignment="1" applyProtection="1">
      <alignment horizontal="center"/>
    </xf>
    <xf numFmtId="2" fontId="9" fillId="7" borderId="11" xfId="0" applyNumberFormat="1" applyFont="1" applyFill="1" applyBorder="1"/>
    <xf numFmtId="2" fontId="0" fillId="0" borderId="0" xfId="0" applyNumberFormat="1"/>
    <xf numFmtId="2" fontId="9" fillId="11" borderId="1" xfId="0" applyNumberFormat="1" applyFont="1" applyFill="1" applyBorder="1" applyAlignment="1">
      <alignment horizontal="center"/>
    </xf>
    <xf numFmtId="2" fontId="14" fillId="0" borderId="0" xfId="0" applyNumberFormat="1" applyFont="1" applyFill="1"/>
    <xf numFmtId="2" fontId="0" fillId="0" borderId="0" xfId="0" applyNumberFormat="1" applyFill="1"/>
    <xf numFmtId="2" fontId="0" fillId="5" borderId="12" xfId="0" applyNumberFormat="1" applyFill="1" applyBorder="1"/>
    <xf numFmtId="2" fontId="9" fillId="7" borderId="11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2" fontId="23" fillId="0" borderId="12" xfId="0" applyNumberFormat="1" applyFont="1" applyFill="1" applyBorder="1" applyProtection="1">
      <protection locked="0"/>
    </xf>
    <xf numFmtId="0" fontId="9" fillId="0" borderId="12" xfId="0" applyFont="1" applyFill="1" applyBorder="1" applyAlignment="1" applyProtection="1">
      <alignment horizontal="center"/>
    </xf>
    <xf numFmtId="0" fontId="18" fillId="16" borderId="12" xfId="0" applyFont="1" applyFill="1" applyBorder="1" applyAlignment="1" applyProtection="1">
      <alignment horizontal="center"/>
    </xf>
    <xf numFmtId="2" fontId="18" fillId="16" borderId="12" xfId="0" applyNumberFormat="1" applyFont="1" applyFill="1" applyBorder="1" applyAlignment="1" applyProtection="1">
      <alignment horizontal="center"/>
    </xf>
    <xf numFmtId="0" fontId="18" fillId="16" borderId="12" xfId="0" applyFont="1" applyFill="1" applyBorder="1" applyAlignment="1">
      <alignment horizontal="center"/>
    </xf>
    <xf numFmtId="1" fontId="9" fillId="16" borderId="12" xfId="0" applyNumberFormat="1" applyFont="1" applyFill="1" applyBorder="1" applyAlignment="1" applyProtection="1">
      <alignment horizontal="center"/>
      <protection locked="0"/>
    </xf>
    <xf numFmtId="2" fontId="23" fillId="16" borderId="12" xfId="0" applyNumberFormat="1" applyFont="1" applyFill="1" applyBorder="1" applyProtection="1">
      <protection locked="0"/>
    </xf>
    <xf numFmtId="2" fontId="9" fillId="16" borderId="12" xfId="0" applyNumberFormat="1" applyFont="1" applyFill="1" applyBorder="1" applyAlignment="1">
      <alignment horizontal="center"/>
    </xf>
    <xf numFmtId="0" fontId="2" fillId="16" borderId="12" xfId="0" applyFont="1" applyFill="1" applyBorder="1" applyAlignment="1" applyProtection="1">
      <alignment horizontal="center"/>
    </xf>
    <xf numFmtId="0" fontId="23" fillId="16" borderId="12" xfId="0" applyFont="1" applyFill="1" applyBorder="1" applyAlignment="1" applyProtection="1">
      <alignment horizontal="center"/>
    </xf>
    <xf numFmtId="0" fontId="9" fillId="16" borderId="12" xfId="0" applyFont="1" applyFill="1" applyBorder="1" applyAlignment="1" applyProtection="1">
      <alignment horizontal="center"/>
    </xf>
    <xf numFmtId="1" fontId="7" fillId="16" borderId="12" xfId="0" applyNumberFormat="1" applyFont="1" applyFill="1" applyBorder="1" applyAlignment="1" applyProtection="1">
      <alignment horizontal="center"/>
      <protection locked="0"/>
    </xf>
    <xf numFmtId="2" fontId="23" fillId="16" borderId="12" xfId="0" applyNumberFormat="1" applyFont="1" applyFill="1" applyBorder="1" applyAlignment="1" applyProtection="1">
      <alignment horizontal="center"/>
      <protection locked="0"/>
    </xf>
    <xf numFmtId="2" fontId="7" fillId="16" borderId="12" xfId="0" applyNumberFormat="1" applyFont="1" applyFill="1" applyBorder="1" applyAlignment="1" applyProtection="1">
      <alignment horizontal="center"/>
      <protection locked="0"/>
    </xf>
    <xf numFmtId="0" fontId="9" fillId="16" borderId="12" xfId="0" applyFont="1" applyFill="1" applyBorder="1" applyAlignment="1">
      <alignment horizontal="center" vertical="center"/>
    </xf>
    <xf numFmtId="0" fontId="9" fillId="16" borderId="12" xfId="0" applyFont="1" applyFill="1" applyBorder="1" applyAlignment="1" applyProtection="1">
      <alignment horizontal="center"/>
      <protection locked="0"/>
    </xf>
    <xf numFmtId="2" fontId="9" fillId="16" borderId="12" xfId="0" applyNumberFormat="1" applyFont="1" applyFill="1" applyBorder="1" applyAlignment="1" applyProtection="1">
      <alignment horizontal="center"/>
      <protection locked="0"/>
    </xf>
    <xf numFmtId="0" fontId="24" fillId="16" borderId="12" xfId="0" applyFont="1" applyFill="1" applyBorder="1" applyAlignment="1" applyProtection="1">
      <alignment horizontal="center"/>
    </xf>
    <xf numFmtId="2" fontId="7" fillId="16" borderId="0" xfId="0" applyNumberFormat="1" applyFont="1" applyFill="1" applyBorder="1" applyAlignment="1">
      <alignment horizontal="center"/>
    </xf>
    <xf numFmtId="0" fontId="23" fillId="16" borderId="14" xfId="0" applyFont="1" applyFill="1" applyBorder="1" applyAlignment="1" applyProtection="1">
      <alignment horizontal="center"/>
    </xf>
    <xf numFmtId="2" fontId="23" fillId="16" borderId="14" xfId="0" applyNumberFormat="1" applyFont="1" applyFill="1" applyBorder="1" applyAlignment="1" applyProtection="1">
      <alignment horizontal="center"/>
      <protection locked="0"/>
    </xf>
    <xf numFmtId="0" fontId="18" fillId="16" borderId="11" xfId="0" applyFont="1" applyFill="1" applyBorder="1" applyAlignment="1" applyProtection="1">
      <alignment horizontal="center"/>
    </xf>
    <xf numFmtId="1" fontId="9" fillId="16" borderId="2" xfId="0" applyNumberFormat="1" applyFont="1" applyFill="1" applyBorder="1" applyAlignment="1" applyProtection="1">
      <alignment horizontal="center"/>
      <protection locked="0"/>
    </xf>
    <xf numFmtId="2" fontId="18" fillId="16" borderId="12" xfId="0" applyNumberFormat="1" applyFont="1" applyFill="1" applyBorder="1" applyAlignment="1" applyProtection="1">
      <alignment horizontal="center"/>
      <protection locked="0"/>
    </xf>
    <xf numFmtId="2" fontId="9" fillId="16" borderId="11" xfId="0" applyNumberFormat="1" applyFont="1" applyFill="1" applyBorder="1" applyAlignment="1" applyProtection="1">
      <alignment horizontal="center"/>
      <protection locked="0"/>
    </xf>
    <xf numFmtId="0" fontId="0" fillId="16" borderId="0" xfId="0" applyFill="1" applyAlignment="1">
      <alignment horizontal="center"/>
    </xf>
    <xf numFmtId="165" fontId="18" fillId="0" borderId="12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0" fontId="23" fillId="16" borderId="12" xfId="0" applyFont="1" applyFill="1" applyBorder="1" applyAlignment="1">
      <alignment horizontal="center" vertical="center"/>
    </xf>
    <xf numFmtId="0" fontId="23" fillId="16" borderId="12" xfId="0" applyFont="1" applyFill="1" applyBorder="1"/>
    <xf numFmtId="2" fontId="23" fillId="16" borderId="12" xfId="0" applyNumberFormat="1" applyFont="1" applyFill="1" applyBorder="1" applyAlignment="1" applyProtection="1">
      <alignment horizontal="center"/>
    </xf>
    <xf numFmtId="0" fontId="19" fillId="0" borderId="12" xfId="0" applyFont="1" applyFill="1" applyBorder="1"/>
    <xf numFmtId="0" fontId="19" fillId="14" borderId="0" xfId="0" applyFont="1" applyFill="1" applyBorder="1" applyAlignment="1">
      <alignment horizontal="center"/>
    </xf>
    <xf numFmtId="2" fontId="9" fillId="16" borderId="12" xfId="0" applyNumberFormat="1" applyFont="1" applyFill="1" applyBorder="1" applyAlignment="1" applyProtection="1">
      <alignment horizontal="center"/>
    </xf>
    <xf numFmtId="1" fontId="9" fillId="16" borderId="12" xfId="0" applyNumberFormat="1" applyFont="1" applyFill="1" applyBorder="1" applyAlignment="1" applyProtection="1">
      <alignment horizontal="center"/>
    </xf>
    <xf numFmtId="0" fontId="18" fillId="0" borderId="11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0" fontId="3" fillId="16" borderId="11" xfId="0" applyFont="1" applyFill="1" applyBorder="1" applyAlignment="1">
      <alignment wrapText="1"/>
    </xf>
    <xf numFmtId="1" fontId="3" fillId="16" borderId="11" xfId="0" applyNumberFormat="1" applyFont="1" applyFill="1" applyBorder="1" applyAlignment="1">
      <alignment wrapText="1"/>
    </xf>
    <xf numFmtId="2" fontId="3" fillId="16" borderId="11" xfId="0" applyNumberFormat="1" applyFont="1" applyFill="1" applyBorder="1" applyAlignment="1">
      <alignment wrapText="1"/>
    </xf>
    <xf numFmtId="2" fontId="24" fillId="16" borderId="11" xfId="0" applyNumberFormat="1" applyFont="1" applyFill="1" applyBorder="1" applyAlignment="1">
      <alignment horizontal="center" wrapText="1"/>
    </xf>
    <xf numFmtId="0" fontId="3" fillId="16" borderId="3" xfId="0" applyFont="1" applyFill="1" applyBorder="1" applyAlignment="1">
      <alignment wrapText="1"/>
    </xf>
    <xf numFmtId="0" fontId="0" fillId="16" borderId="11" xfId="0" applyFill="1" applyBorder="1" applyAlignment="1"/>
    <xf numFmtId="1" fontId="0" fillId="16" borderId="11" xfId="0" applyNumberFormat="1" applyFill="1" applyBorder="1" applyAlignment="1"/>
    <xf numFmtId="2" fontId="0" fillId="16" borderId="11" xfId="0" applyNumberFormat="1" applyFill="1" applyBorder="1" applyAlignment="1"/>
    <xf numFmtId="2" fontId="9" fillId="16" borderId="11" xfId="0" applyNumberFormat="1" applyFont="1" applyFill="1" applyBorder="1" applyAlignment="1">
      <alignment horizontal="center"/>
    </xf>
    <xf numFmtId="0" fontId="0" fillId="16" borderId="3" xfId="0" applyFill="1" applyBorder="1" applyAlignment="1"/>
    <xf numFmtId="0" fontId="0" fillId="16" borderId="1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2" fontId="0" fillId="16" borderId="0" xfId="0" applyNumberFormat="1" applyFill="1" applyAlignment="1">
      <alignment horizontal="center"/>
    </xf>
    <xf numFmtId="1" fontId="9" fillId="16" borderId="12" xfId="0" applyNumberFormat="1" applyFont="1" applyFill="1" applyBorder="1" applyAlignment="1">
      <alignment horizontal="center"/>
    </xf>
    <xf numFmtId="2" fontId="7" fillId="16" borderId="12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65" fontId="9" fillId="0" borderId="1" xfId="0" applyNumberFormat="1" applyFont="1" applyFill="1" applyBorder="1" applyAlignment="1" applyProtection="1">
      <alignment horizontal="center"/>
    </xf>
    <xf numFmtId="0" fontId="3" fillId="14" borderId="2" xfId="0" applyFont="1" applyFill="1" applyBorder="1" applyAlignment="1">
      <alignment wrapText="1"/>
    </xf>
    <xf numFmtId="0" fontId="3" fillId="14" borderId="11" xfId="0" applyFont="1" applyFill="1" applyBorder="1" applyAlignment="1">
      <alignment wrapText="1"/>
    </xf>
    <xf numFmtId="164" fontId="2" fillId="16" borderId="12" xfId="0" applyNumberFormat="1" applyFont="1" applyFill="1" applyBorder="1" applyAlignment="1" applyProtection="1">
      <alignment horizontal="center"/>
    </xf>
    <xf numFmtId="2" fontId="0" fillId="16" borderId="12" xfId="0" applyNumberFormat="1" applyFill="1" applyBorder="1"/>
    <xf numFmtId="0" fontId="0" fillId="16" borderId="12" xfId="0" applyFill="1" applyBorder="1" applyAlignment="1">
      <alignment horizontal="center"/>
    </xf>
    <xf numFmtId="1" fontId="7" fillId="16" borderId="12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 vertical="center"/>
    </xf>
    <xf numFmtId="164" fontId="9" fillId="16" borderId="12" xfId="0" applyNumberFormat="1" applyFont="1" applyFill="1" applyBorder="1" applyAlignment="1" applyProtection="1">
      <alignment horizontal="center"/>
    </xf>
    <xf numFmtId="49" fontId="9" fillId="16" borderId="12" xfId="0" applyNumberFormat="1" applyFont="1" applyFill="1" applyBorder="1" applyAlignment="1">
      <alignment horizontal="center" vertical="center"/>
    </xf>
    <xf numFmtId="2" fontId="23" fillId="16" borderId="12" xfId="0" applyNumberFormat="1" applyFont="1" applyFill="1" applyBorder="1" applyAlignment="1">
      <alignment horizontal="center"/>
    </xf>
    <xf numFmtId="1" fontId="9" fillId="16" borderId="11" xfId="0" applyNumberFormat="1" applyFont="1" applyFill="1" applyBorder="1" applyAlignment="1">
      <alignment horizontal="center"/>
    </xf>
    <xf numFmtId="2" fontId="23" fillId="16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164" fontId="0" fillId="0" borderId="12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2" fontId="0" fillId="0" borderId="12" xfId="0" applyNumberFormat="1" applyFill="1" applyBorder="1"/>
    <xf numFmtId="0" fontId="7" fillId="16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2" fontId="7" fillId="0" borderId="12" xfId="0" applyNumberFormat="1" applyFont="1" applyBorder="1" applyAlignment="1" applyProtection="1">
      <alignment horizontal="center"/>
    </xf>
    <xf numFmtId="164" fontId="7" fillId="0" borderId="12" xfId="0" applyNumberFormat="1" applyFont="1" applyBorder="1" applyAlignment="1" applyProtection="1">
      <alignment horizontal="center"/>
    </xf>
    <xf numFmtId="2" fontId="2" fillId="16" borderId="12" xfId="0" applyNumberFormat="1" applyFont="1" applyFill="1" applyBorder="1" applyAlignment="1" applyProtection="1">
      <alignment horizontal="center"/>
    </xf>
    <xf numFmtId="0" fontId="2" fillId="16" borderId="12" xfId="0" applyFont="1" applyFill="1" applyBorder="1" applyAlignment="1">
      <alignment horizontal="center"/>
    </xf>
    <xf numFmtId="165" fontId="7" fillId="16" borderId="12" xfId="0" applyNumberFormat="1" applyFont="1" applyFill="1" applyBorder="1" applyAlignment="1">
      <alignment horizontal="center"/>
    </xf>
    <xf numFmtId="0" fontId="0" fillId="16" borderId="0" xfId="0" applyFill="1" applyBorder="1"/>
    <xf numFmtId="0" fontId="7" fillId="16" borderId="12" xfId="0" applyFont="1" applyFill="1" applyBorder="1" applyAlignment="1">
      <alignment horizontal="center" vertical="center"/>
    </xf>
    <xf numFmtId="0" fontId="7" fillId="16" borderId="12" xfId="0" applyFont="1" applyFill="1" applyBorder="1"/>
    <xf numFmtId="0" fontId="7" fillId="16" borderId="12" xfId="0" applyFont="1" applyFill="1" applyBorder="1" applyAlignment="1" applyProtection="1">
      <alignment horizontal="center"/>
    </xf>
    <xf numFmtId="2" fontId="7" fillId="16" borderId="12" xfId="0" applyNumberFormat="1" applyFont="1" applyFill="1" applyBorder="1" applyAlignment="1" applyProtection="1">
      <alignment horizontal="center"/>
    </xf>
    <xf numFmtId="0" fontId="7" fillId="16" borderId="12" xfId="0" applyFont="1" applyFill="1" applyBorder="1" applyAlignment="1">
      <alignment horizontal="center"/>
    </xf>
    <xf numFmtId="0" fontId="7" fillId="16" borderId="0" xfId="0" applyFont="1" applyFill="1" applyBorder="1" applyAlignment="1" applyProtection="1">
      <alignment horizontal="center"/>
    </xf>
    <xf numFmtId="0" fontId="21" fillId="16" borderId="2" xfId="0" applyFont="1" applyFill="1" applyBorder="1" applyAlignment="1">
      <alignment horizontal="center" vertical="center"/>
    </xf>
    <xf numFmtId="0" fontId="21" fillId="16" borderId="12" xfId="0" applyFont="1" applyFill="1" applyBorder="1" applyAlignment="1">
      <alignment vertical="top" wrapText="1"/>
    </xf>
    <xf numFmtId="0" fontId="21" fillId="16" borderId="12" xfId="0" applyFont="1" applyFill="1" applyBorder="1" applyAlignment="1" applyProtection="1">
      <alignment horizontal="center"/>
    </xf>
    <xf numFmtId="2" fontId="21" fillId="16" borderId="12" xfId="0" applyNumberFormat="1" applyFont="1" applyFill="1" applyBorder="1" applyAlignment="1" applyProtection="1">
      <alignment horizontal="center"/>
    </xf>
    <xf numFmtId="49" fontId="7" fillId="16" borderId="12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wrapText="1"/>
    </xf>
    <xf numFmtId="164" fontId="7" fillId="16" borderId="12" xfId="0" applyNumberFormat="1" applyFont="1" applyFill="1" applyBorder="1" applyAlignment="1" applyProtection="1">
      <alignment horizontal="center"/>
    </xf>
    <xf numFmtId="49" fontId="7" fillId="16" borderId="2" xfId="0" applyNumberFormat="1" applyFont="1" applyFill="1" applyBorder="1" applyAlignment="1">
      <alignment horizontal="center" vertical="center"/>
    </xf>
    <xf numFmtId="164" fontId="16" fillId="16" borderId="12" xfId="0" applyNumberFormat="1" applyFont="1" applyFill="1" applyBorder="1" applyAlignment="1" applyProtection="1">
      <alignment horizontal="center"/>
    </xf>
    <xf numFmtId="2" fontId="0" fillId="16" borderId="12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9" fillId="14" borderId="2" xfId="0" applyNumberFormat="1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20" fillId="13" borderId="0" xfId="0" applyFont="1" applyFill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5" borderId="11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18" fillId="14" borderId="2" xfId="0" applyFont="1" applyFill="1" applyBorder="1" applyAlignment="1">
      <alignment horizontal="left"/>
    </xf>
    <xf numFmtId="0" fontId="18" fillId="14" borderId="3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8" fillId="6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/>
    </xf>
    <xf numFmtId="0" fontId="18" fillId="16" borderId="11" xfId="0" applyFont="1" applyFill="1" applyBorder="1" applyAlignment="1">
      <alignment horizontal="left"/>
    </xf>
    <xf numFmtId="0" fontId="18" fillId="16" borderId="3" xfId="0" applyFont="1" applyFill="1" applyBorder="1" applyAlignment="1">
      <alignment horizontal="left"/>
    </xf>
    <xf numFmtId="0" fontId="18" fillId="16" borderId="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 wrapText="1"/>
    </xf>
    <xf numFmtId="0" fontId="1" fillId="12" borderId="11" xfId="0" applyFont="1" applyFill="1" applyBorder="1" applyAlignment="1">
      <alignment horizontal="left" wrapText="1"/>
    </xf>
    <xf numFmtId="0" fontId="1" fillId="12" borderId="3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0" fillId="16" borderId="2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19" fillId="15" borderId="2" xfId="0" applyFont="1" applyFill="1" applyBorder="1" applyAlignment="1">
      <alignment horizontal="left"/>
    </xf>
    <xf numFmtId="0" fontId="19" fillId="15" borderId="3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9" fillId="16" borderId="2" xfId="0" applyFont="1" applyFill="1" applyBorder="1" applyAlignment="1">
      <alignment horizontal="left"/>
    </xf>
    <xf numFmtId="0" fontId="9" fillId="16" borderId="3" xfId="0" applyFont="1" applyFill="1" applyBorder="1" applyAlignment="1">
      <alignment horizontal="left"/>
    </xf>
    <xf numFmtId="0" fontId="2" fillId="16" borderId="2" xfId="0" applyFont="1" applyFill="1" applyBorder="1" applyAlignment="1" applyProtection="1">
      <alignment horizontal="center"/>
    </xf>
    <xf numFmtId="0" fontId="2" fillId="16" borderId="11" xfId="0" applyFont="1" applyFill="1" applyBorder="1" applyAlignment="1" applyProtection="1">
      <alignment horizontal="center"/>
    </xf>
    <xf numFmtId="0" fontId="2" fillId="16" borderId="3" xfId="0" applyFont="1" applyFill="1" applyBorder="1" applyAlignment="1" applyProtection="1">
      <alignment horizontal="center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 applyProtection="1">
      <alignment horizontal="center"/>
    </xf>
    <xf numFmtId="0" fontId="4" fillId="16" borderId="11" xfId="0" applyFont="1" applyFill="1" applyBorder="1" applyAlignment="1" applyProtection="1">
      <alignment horizontal="center"/>
    </xf>
    <xf numFmtId="0" fontId="4" fillId="16" borderId="3" xfId="0" applyFont="1" applyFill="1" applyBorder="1" applyAlignment="1" applyProtection="1">
      <alignment horizontal="center"/>
    </xf>
    <xf numFmtId="0" fontId="19" fillId="16" borderId="2" xfId="0" applyFont="1" applyFill="1" applyBorder="1" applyAlignment="1">
      <alignment horizontal="left"/>
    </xf>
    <xf numFmtId="0" fontId="19" fillId="16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12" borderId="2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16" borderId="12" xfId="0" applyFont="1" applyFill="1" applyBorder="1" applyAlignment="1">
      <alignment horizontal="center" vertical="center"/>
    </xf>
    <xf numFmtId="0" fontId="4" fillId="16" borderId="12" xfId="0" applyFont="1" applyFill="1" applyBorder="1" applyAlignment="1" applyProtection="1">
      <alignment horizontal="center"/>
    </xf>
    <xf numFmtId="2" fontId="4" fillId="16" borderId="12" xfId="0" applyNumberFormat="1" applyFont="1" applyFill="1" applyBorder="1" applyAlignment="1" applyProtection="1">
      <alignment horizontal="center"/>
    </xf>
  </cellXfs>
  <cellStyles count="4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Normal" xfId="0" builtinId="0"/>
  </cellStyles>
  <dxfs count="0"/>
  <tableStyles count="0" defaultTableStyle="TableStyleMedium9" defaultPivotStyle="PivotStyleLight16"/>
  <colors>
    <mruColors>
      <color rgb="FFF6F0A0"/>
      <color rgb="FFF8D920"/>
      <color rgb="FFF3EB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A6-108C-124C-84EA-338CA36A9671}">
  <dimension ref="A1:H29"/>
  <sheetViews>
    <sheetView view="pageBreakPreview" zoomScaleNormal="100" zoomScaleSheetLayoutView="100" workbookViewId="0">
      <selection activeCell="E35" sqref="E35"/>
    </sheetView>
  </sheetViews>
  <sheetFormatPr baseColWidth="10" defaultRowHeight="15"/>
  <cols>
    <col min="5" max="6" width="13.33203125" customWidth="1"/>
  </cols>
  <sheetData>
    <row r="1" spans="1:8">
      <c r="A1" s="302" t="s">
        <v>182</v>
      </c>
      <c r="B1" s="303"/>
      <c r="C1" s="303"/>
      <c r="D1" s="303"/>
      <c r="E1" s="303"/>
      <c r="F1" s="303"/>
      <c r="G1" s="303"/>
      <c r="H1" s="303"/>
    </row>
    <row r="2" spans="1:8">
      <c r="A2" s="303"/>
      <c r="B2" s="303"/>
      <c r="C2" s="303"/>
      <c r="D2" s="303"/>
      <c r="E2" s="303"/>
      <c r="F2" s="303"/>
      <c r="G2" s="303"/>
      <c r="H2" s="303"/>
    </row>
    <row r="3" spans="1:8">
      <c r="A3" s="61"/>
      <c r="B3" s="61"/>
      <c r="C3" s="61"/>
      <c r="D3" s="61"/>
      <c r="E3" s="57"/>
    </row>
    <row r="4" spans="1:8">
      <c r="A4" s="57"/>
      <c r="B4" s="57"/>
      <c r="C4" s="57"/>
      <c r="D4" s="57"/>
      <c r="E4" s="57"/>
      <c r="F4" s="58"/>
      <c r="G4" s="58"/>
      <c r="H4" s="58"/>
    </row>
    <row r="6" spans="1:8">
      <c r="A6" s="310" t="s">
        <v>244</v>
      </c>
      <c r="B6" s="310"/>
      <c r="C6" s="310"/>
      <c r="D6" s="310"/>
      <c r="E6" s="310"/>
      <c r="F6" s="310"/>
    </row>
    <row r="8" spans="1:8">
      <c r="A8" s="59"/>
      <c r="B8" s="317" t="s">
        <v>45</v>
      </c>
      <c r="C8" s="318"/>
      <c r="D8" s="319"/>
      <c r="E8" s="317" t="s">
        <v>46</v>
      </c>
      <c r="F8" s="319"/>
      <c r="G8" s="21"/>
      <c r="H8" s="21"/>
    </row>
    <row r="9" spans="1:8">
      <c r="A9" s="59">
        <v>1</v>
      </c>
      <c r="B9" s="311" t="s">
        <v>47</v>
      </c>
      <c r="C9" s="312"/>
      <c r="D9" s="313"/>
      <c r="E9" s="304">
        <v>0</v>
      </c>
      <c r="F9" s="305"/>
      <c r="G9" s="21"/>
      <c r="H9" s="21"/>
    </row>
    <row r="10" spans="1:8">
      <c r="A10" s="59">
        <v>2</v>
      </c>
      <c r="B10" s="311" t="s">
        <v>48</v>
      </c>
      <c r="C10" s="312"/>
      <c r="D10" s="313"/>
      <c r="E10" s="304">
        <v>0</v>
      </c>
      <c r="F10" s="305"/>
      <c r="G10" s="21"/>
      <c r="H10" s="21"/>
    </row>
    <row r="11" spans="1:8">
      <c r="A11" s="59">
        <v>3</v>
      </c>
      <c r="B11" s="311" t="s">
        <v>49</v>
      </c>
      <c r="C11" s="312"/>
      <c r="D11" s="313"/>
      <c r="E11" s="304">
        <v>0</v>
      </c>
      <c r="F11" s="305"/>
    </row>
    <row r="12" spans="1:8">
      <c r="A12" s="59">
        <v>4</v>
      </c>
      <c r="B12" s="311" t="s">
        <v>50</v>
      </c>
      <c r="C12" s="312"/>
      <c r="D12" s="313"/>
      <c r="E12" s="304">
        <v>0</v>
      </c>
      <c r="F12" s="305"/>
    </row>
    <row r="13" spans="1:8">
      <c r="A13" s="59">
        <v>5</v>
      </c>
      <c r="B13" s="311" t="s">
        <v>51</v>
      </c>
      <c r="C13" s="312"/>
      <c r="D13" s="313"/>
      <c r="E13" s="304">
        <v>0</v>
      </c>
      <c r="F13" s="305"/>
    </row>
    <row r="14" spans="1:8">
      <c r="A14" s="59">
        <v>6</v>
      </c>
      <c r="B14" s="311" t="s">
        <v>52</v>
      </c>
      <c r="C14" s="312"/>
      <c r="D14" s="313"/>
      <c r="E14" s="304">
        <v>0</v>
      </c>
      <c r="F14" s="305"/>
    </row>
    <row r="15" spans="1:8">
      <c r="A15" s="59">
        <v>7</v>
      </c>
      <c r="B15" s="314" t="s">
        <v>245</v>
      </c>
      <c r="C15" s="315"/>
      <c r="D15" s="316"/>
      <c r="E15" s="304">
        <v>0</v>
      </c>
      <c r="F15" s="305"/>
    </row>
    <row r="16" spans="1:8" s="85" customFormat="1">
      <c r="A16" s="84"/>
      <c r="B16" s="308" t="s">
        <v>53</v>
      </c>
      <c r="C16" s="309"/>
      <c r="D16" s="307"/>
      <c r="E16" s="306">
        <f>SUM(E9:E15)</f>
        <v>0</v>
      </c>
      <c r="F16" s="307"/>
    </row>
    <row r="18" spans="1:8">
      <c r="A18" s="59"/>
      <c r="B18" s="317" t="s">
        <v>45</v>
      </c>
      <c r="C18" s="318"/>
      <c r="D18" s="319"/>
      <c r="E18" s="317" t="s">
        <v>54</v>
      </c>
      <c r="F18" s="319"/>
    </row>
    <row r="19" spans="1:8">
      <c r="A19" s="59">
        <v>1</v>
      </c>
      <c r="B19" s="311" t="s">
        <v>47</v>
      </c>
      <c r="C19" s="312"/>
      <c r="D19" s="313"/>
      <c r="E19" s="320">
        <v>0</v>
      </c>
      <c r="F19" s="321"/>
    </row>
    <row r="20" spans="1:8">
      <c r="A20" s="59">
        <v>2</v>
      </c>
      <c r="B20" s="311" t="s">
        <v>48</v>
      </c>
      <c r="C20" s="312"/>
      <c r="D20" s="313"/>
      <c r="E20" s="320">
        <v>0</v>
      </c>
      <c r="F20" s="321"/>
    </row>
    <row r="21" spans="1:8">
      <c r="A21" s="59">
        <v>3</v>
      </c>
      <c r="B21" s="311" t="s">
        <v>49</v>
      </c>
      <c r="C21" s="312"/>
      <c r="D21" s="313"/>
      <c r="E21" s="320">
        <v>0</v>
      </c>
      <c r="F21" s="321"/>
    </row>
    <row r="22" spans="1:8">
      <c r="A22" s="59">
        <v>4</v>
      </c>
      <c r="B22" s="311" t="s">
        <v>50</v>
      </c>
      <c r="C22" s="312"/>
      <c r="D22" s="313"/>
      <c r="E22" s="320">
        <v>0</v>
      </c>
      <c r="F22" s="321"/>
      <c r="G22" s="64"/>
      <c r="H22" s="64"/>
    </row>
    <row r="23" spans="1:8">
      <c r="A23" s="59">
        <v>5</v>
      </c>
      <c r="B23" s="311" t="s">
        <v>51</v>
      </c>
      <c r="C23" s="312"/>
      <c r="D23" s="313"/>
      <c r="E23" s="320">
        <v>0</v>
      </c>
      <c r="F23" s="321"/>
    </row>
    <row r="24" spans="1:8">
      <c r="A24" s="59">
        <v>6</v>
      </c>
      <c r="B24" s="311" t="s">
        <v>52</v>
      </c>
      <c r="C24" s="312"/>
      <c r="D24" s="313"/>
      <c r="E24" s="320">
        <v>0</v>
      </c>
      <c r="F24" s="321"/>
    </row>
    <row r="25" spans="1:8">
      <c r="A25" s="59">
        <v>7</v>
      </c>
      <c r="B25" s="314" t="s">
        <v>245</v>
      </c>
      <c r="C25" s="312"/>
      <c r="D25" s="313"/>
      <c r="E25" s="320">
        <v>0</v>
      </c>
      <c r="F25" s="321"/>
    </row>
    <row r="26" spans="1:8" s="85" customFormat="1">
      <c r="A26" s="84"/>
      <c r="B26" s="308" t="s">
        <v>55</v>
      </c>
      <c r="C26" s="309"/>
      <c r="D26" s="307"/>
      <c r="E26" s="306">
        <f>SUM(E19:E25)</f>
        <v>0</v>
      </c>
      <c r="F26" s="307"/>
    </row>
    <row r="27" spans="1:8">
      <c r="A27" s="60" t="s">
        <v>56</v>
      </c>
      <c r="B27" s="317"/>
      <c r="C27" s="318"/>
      <c r="D27" s="319"/>
      <c r="E27" s="63" t="s">
        <v>74</v>
      </c>
      <c r="F27" s="62" t="s">
        <v>166</v>
      </c>
    </row>
    <row r="28" spans="1:8" ht="18" customHeight="1">
      <c r="B28" s="322" t="s">
        <v>60</v>
      </c>
      <c r="C28" s="323"/>
      <c r="D28" s="324"/>
      <c r="E28" s="78">
        <v>14</v>
      </c>
      <c r="F28" s="59"/>
    </row>
    <row r="29" spans="1:8">
      <c r="B29" s="322" t="s">
        <v>61</v>
      </c>
      <c r="C29" s="323"/>
      <c r="D29" s="324"/>
      <c r="E29" s="78">
        <v>50</v>
      </c>
      <c r="F29" s="59"/>
    </row>
  </sheetData>
  <mergeCells count="41">
    <mergeCell ref="B29:D29"/>
    <mergeCell ref="B27:D27"/>
    <mergeCell ref="B24:D24"/>
    <mergeCell ref="E24:F24"/>
    <mergeCell ref="B25:D25"/>
    <mergeCell ref="E25:F25"/>
    <mergeCell ref="B26:D26"/>
    <mergeCell ref="E26:F26"/>
    <mergeCell ref="B22:D22"/>
    <mergeCell ref="E22:F22"/>
    <mergeCell ref="B23:D23"/>
    <mergeCell ref="E23:F23"/>
    <mergeCell ref="B28:D28"/>
    <mergeCell ref="B19:D19"/>
    <mergeCell ref="E19:F19"/>
    <mergeCell ref="B20:D20"/>
    <mergeCell ref="E20:F20"/>
    <mergeCell ref="B21:D21"/>
    <mergeCell ref="E21:F21"/>
    <mergeCell ref="E8:F8"/>
    <mergeCell ref="B9:D9"/>
    <mergeCell ref="B10:D10"/>
    <mergeCell ref="B18:D18"/>
    <mergeCell ref="E18:F18"/>
    <mergeCell ref="B11:D11"/>
    <mergeCell ref="A1:H2"/>
    <mergeCell ref="E14:F14"/>
    <mergeCell ref="E15:F15"/>
    <mergeCell ref="E16:F16"/>
    <mergeCell ref="B16:D16"/>
    <mergeCell ref="A6:F6"/>
    <mergeCell ref="B12:D12"/>
    <mergeCell ref="B13:D13"/>
    <mergeCell ref="B14:D14"/>
    <mergeCell ref="B15:D15"/>
    <mergeCell ref="E9:F9"/>
    <mergeCell ref="E10:F10"/>
    <mergeCell ref="E11:F11"/>
    <mergeCell ref="E12:F12"/>
    <mergeCell ref="E13:F13"/>
    <mergeCell ref="B8:D8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8"/>
  <sheetViews>
    <sheetView tabSelected="1" view="pageBreakPreview" zoomScale="75" zoomScaleNormal="125" zoomScaleSheetLayoutView="75" zoomScalePageLayoutView="75" workbookViewId="0">
      <pane ySplit="1" topLeftCell="A2" activePane="bottomLeft" state="frozen"/>
      <selection pane="bottomLeft" activeCell="E79" sqref="E79"/>
    </sheetView>
  </sheetViews>
  <sheetFormatPr baseColWidth="10" defaultRowHeight="15"/>
  <cols>
    <col min="1" max="1" width="10.83203125" style="144"/>
    <col min="2" max="2" width="31.6640625" customWidth="1"/>
    <col min="3" max="3" width="9.6640625" style="56" customWidth="1"/>
    <col min="4" max="4" width="9.6640625" style="125" customWidth="1"/>
    <col min="5" max="6" width="10.33203125" style="32" customWidth="1"/>
    <col min="7" max="10" width="10.5" style="32" customWidth="1"/>
    <col min="11" max="11" width="12.5" style="32" customWidth="1"/>
    <col min="12" max="12" width="23.33203125" style="56" customWidth="1"/>
    <col min="13" max="13" width="10.83203125" style="56" customWidth="1"/>
    <col min="14" max="14" width="11.6640625" style="179" customWidth="1"/>
    <col min="15" max="16" width="9.5" style="196" customWidth="1"/>
    <col min="17" max="17" width="16.83203125" style="56" customWidth="1"/>
    <col min="18" max="20" width="10.83203125" customWidth="1"/>
  </cols>
  <sheetData>
    <row r="1" spans="1:20" s="185" customFormat="1" ht="50" customHeight="1">
      <c r="A1" s="186" t="s">
        <v>40</v>
      </c>
      <c r="B1" s="186" t="s">
        <v>0</v>
      </c>
      <c r="C1" s="187" t="s">
        <v>73</v>
      </c>
      <c r="D1" s="188" t="s">
        <v>3</v>
      </c>
      <c r="E1" s="187" t="s">
        <v>75</v>
      </c>
      <c r="F1" s="187" t="s">
        <v>74</v>
      </c>
      <c r="G1" s="187" t="s">
        <v>91</v>
      </c>
      <c r="H1" s="187" t="s">
        <v>76</v>
      </c>
      <c r="I1" s="187" t="s">
        <v>77</v>
      </c>
      <c r="J1" s="187" t="s">
        <v>78</v>
      </c>
      <c r="K1" s="187" t="s">
        <v>271</v>
      </c>
      <c r="L1" s="189" t="s">
        <v>167</v>
      </c>
      <c r="M1" s="277" t="s">
        <v>40</v>
      </c>
      <c r="N1" s="277" t="s">
        <v>168</v>
      </c>
      <c r="O1" s="277" t="s">
        <v>3</v>
      </c>
      <c r="P1" s="277" t="s">
        <v>139</v>
      </c>
      <c r="Q1" s="277" t="s">
        <v>44</v>
      </c>
      <c r="R1" s="366" t="s">
        <v>293</v>
      </c>
      <c r="S1" s="367"/>
      <c r="T1" s="368"/>
    </row>
    <row r="2" spans="1:20" s="23" customFormat="1" ht="14" customHeight="1">
      <c r="A2" s="356" t="s">
        <v>270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</row>
    <row r="3" spans="1:20" s="21" customFormat="1">
      <c r="A3" s="142" t="s">
        <v>29</v>
      </c>
      <c r="B3" s="98" t="s">
        <v>7</v>
      </c>
      <c r="C3" s="99"/>
      <c r="D3" s="121"/>
      <c r="E3" s="99"/>
      <c r="F3" s="99"/>
      <c r="G3" s="99"/>
      <c r="H3" s="99"/>
      <c r="I3" s="99"/>
      <c r="J3" s="99"/>
      <c r="K3" s="99"/>
      <c r="L3" s="99"/>
      <c r="M3" s="99"/>
      <c r="N3" s="176"/>
      <c r="O3" s="195"/>
      <c r="P3" s="201"/>
      <c r="Q3" s="100"/>
      <c r="R3" s="317"/>
      <c r="S3" s="318"/>
      <c r="T3" s="318"/>
    </row>
    <row r="4" spans="1:20" s="21" customFormat="1">
      <c r="A4" s="143" t="s">
        <v>62</v>
      </c>
      <c r="B4" s="30" t="s">
        <v>63</v>
      </c>
      <c r="C4" s="49">
        <v>1</v>
      </c>
      <c r="D4" s="122"/>
      <c r="E4" s="67">
        <v>24.93</v>
      </c>
      <c r="F4" s="50"/>
      <c r="G4" s="50"/>
      <c r="H4" s="50"/>
      <c r="I4" s="50"/>
      <c r="J4" s="50"/>
      <c r="K4" s="50"/>
      <c r="L4" s="50"/>
      <c r="M4" s="50"/>
      <c r="N4" s="177"/>
      <c r="O4" s="80"/>
      <c r="P4" s="81"/>
      <c r="Q4" s="36"/>
      <c r="R4" s="317"/>
      <c r="S4" s="318"/>
      <c r="T4" s="318"/>
    </row>
    <row r="5" spans="1:20" s="21" customFormat="1">
      <c r="A5" s="143" t="s">
        <v>64</v>
      </c>
      <c r="B5" s="30" t="s">
        <v>65</v>
      </c>
      <c r="C5" s="49">
        <v>5</v>
      </c>
      <c r="D5" s="119"/>
      <c r="E5" s="140">
        <f>D6+D8+D7+D9+D10</f>
        <v>218.80999999999997</v>
      </c>
      <c r="F5" s="50"/>
      <c r="G5" s="50"/>
      <c r="H5" s="50"/>
      <c r="I5" s="50"/>
      <c r="J5" s="50"/>
      <c r="K5" s="50"/>
      <c r="L5" s="50"/>
      <c r="M5" s="50"/>
      <c r="N5" s="177"/>
      <c r="O5" s="80"/>
      <c r="P5" s="81"/>
      <c r="Q5" s="36"/>
      <c r="R5" s="317"/>
      <c r="S5" s="318"/>
      <c r="T5" s="318"/>
    </row>
    <row r="6" spans="1:20" s="21" customFormat="1">
      <c r="A6" s="143" t="s">
        <v>185</v>
      </c>
      <c r="B6" s="30"/>
      <c r="C6" s="49"/>
      <c r="D6" s="140">
        <v>43.5</v>
      </c>
      <c r="E6" s="67"/>
      <c r="F6" s="50"/>
      <c r="G6" s="50"/>
      <c r="H6" s="50"/>
      <c r="I6" s="50"/>
      <c r="J6" s="50"/>
      <c r="K6" s="50"/>
      <c r="L6" s="50"/>
      <c r="M6" s="50"/>
      <c r="N6" s="177"/>
      <c r="O6" s="80"/>
      <c r="P6" s="81"/>
      <c r="Q6" s="36"/>
      <c r="R6" s="317"/>
      <c r="S6" s="318"/>
      <c r="T6" s="318"/>
    </row>
    <row r="7" spans="1:20" s="21" customFormat="1">
      <c r="A7" s="143" t="s">
        <v>186</v>
      </c>
      <c r="B7" s="30"/>
      <c r="C7" s="49"/>
      <c r="D7" s="140">
        <v>43.8</v>
      </c>
      <c r="E7" s="67"/>
      <c r="F7" s="50"/>
      <c r="G7" s="50"/>
      <c r="H7" s="50"/>
      <c r="I7" s="50"/>
      <c r="J7" s="50"/>
      <c r="K7" s="50"/>
      <c r="L7" s="50"/>
      <c r="M7" s="50"/>
      <c r="N7" s="177"/>
      <c r="O7" s="80"/>
      <c r="P7" s="81"/>
      <c r="Q7" s="36"/>
      <c r="R7" s="317"/>
      <c r="S7" s="318"/>
      <c r="T7" s="318"/>
    </row>
    <row r="8" spans="1:20" s="21" customFormat="1">
      <c r="A8" s="143" t="s">
        <v>187</v>
      </c>
      <c r="B8" s="30"/>
      <c r="C8" s="49"/>
      <c r="D8" s="140">
        <v>45.52</v>
      </c>
      <c r="E8" s="67"/>
      <c r="F8" s="50"/>
      <c r="G8" s="50"/>
      <c r="H8" s="50"/>
      <c r="I8" s="50"/>
      <c r="J8" s="50"/>
      <c r="K8" s="50"/>
      <c r="L8" s="50"/>
      <c r="M8" s="50"/>
      <c r="N8" s="177"/>
      <c r="O8" s="80"/>
      <c r="P8" s="81"/>
      <c r="Q8" s="36"/>
      <c r="R8" s="317"/>
      <c r="S8" s="318"/>
      <c r="T8" s="318"/>
    </row>
    <row r="9" spans="1:20" s="21" customFormat="1">
      <c r="A9" s="143" t="s">
        <v>188</v>
      </c>
      <c r="B9" s="30"/>
      <c r="C9" s="49"/>
      <c r="D9" s="140">
        <v>43.89</v>
      </c>
      <c r="E9" s="67"/>
      <c r="F9" s="50"/>
      <c r="G9" s="50"/>
      <c r="H9" s="50"/>
      <c r="I9" s="50"/>
      <c r="J9" s="50"/>
      <c r="K9" s="50"/>
      <c r="L9" s="50"/>
      <c r="M9" s="50"/>
      <c r="N9" s="177"/>
      <c r="O9" s="80"/>
      <c r="P9" s="81"/>
      <c r="Q9" s="36"/>
      <c r="R9" s="317"/>
      <c r="S9" s="318"/>
      <c r="T9" s="318"/>
    </row>
    <row r="10" spans="1:20" s="21" customFormat="1">
      <c r="A10" s="143" t="s">
        <v>189</v>
      </c>
      <c r="B10" s="30"/>
      <c r="C10" s="49"/>
      <c r="D10" s="140">
        <v>42.1</v>
      </c>
      <c r="E10" s="67"/>
      <c r="F10" s="50"/>
      <c r="G10" s="50"/>
      <c r="H10" s="50"/>
      <c r="I10" s="50"/>
      <c r="J10" s="50"/>
      <c r="K10" s="50"/>
      <c r="L10" s="50"/>
      <c r="M10" s="50"/>
      <c r="N10" s="177"/>
      <c r="O10" s="80"/>
      <c r="P10" s="81"/>
      <c r="Q10" s="36"/>
      <c r="R10" s="317"/>
      <c r="S10" s="318"/>
      <c r="T10" s="318"/>
    </row>
    <row r="11" spans="1:20" s="21" customFormat="1">
      <c r="A11" s="143" t="s">
        <v>66</v>
      </c>
      <c r="B11" s="162" t="s">
        <v>67</v>
      </c>
      <c r="C11" s="49">
        <v>12</v>
      </c>
      <c r="D11" s="119"/>
      <c r="E11" s="140">
        <f>D12+D13+D14+D15+D16+D17+D18+D19+D20+D21+D22+D23</f>
        <v>727.84</v>
      </c>
      <c r="F11" s="67">
        <v>27</v>
      </c>
      <c r="G11" s="67">
        <v>60</v>
      </c>
      <c r="H11" s="67">
        <f t="shared" ref="H11:H27" si="0">G11*F11</f>
        <v>1620</v>
      </c>
      <c r="I11" s="175">
        <v>15</v>
      </c>
      <c r="J11" s="190">
        <f>H11-E11</f>
        <v>892.16</v>
      </c>
      <c r="K11" s="67"/>
      <c r="L11" s="50"/>
      <c r="M11" s="218" t="s">
        <v>248</v>
      </c>
      <c r="N11" s="208"/>
      <c r="O11" s="215"/>
      <c r="P11" s="219"/>
      <c r="Q11" s="36"/>
      <c r="R11" s="317"/>
      <c r="S11" s="318"/>
      <c r="T11" s="318"/>
    </row>
    <row r="12" spans="1:20" s="21" customFormat="1">
      <c r="A12" s="143" t="s">
        <v>190</v>
      </c>
      <c r="B12" s="30"/>
      <c r="C12" s="49"/>
      <c r="D12" s="140">
        <v>59.25</v>
      </c>
      <c r="E12" s="67"/>
      <c r="F12" s="67"/>
      <c r="G12" s="67"/>
      <c r="H12" s="67"/>
      <c r="I12" s="67"/>
      <c r="J12" s="67"/>
      <c r="K12" s="67"/>
      <c r="L12" s="50"/>
      <c r="M12" s="212" t="s">
        <v>249</v>
      </c>
      <c r="N12" s="214">
        <v>0</v>
      </c>
      <c r="O12" s="215">
        <v>0</v>
      </c>
      <c r="P12" s="216">
        <f t="shared" ref="P12:P26" si="1">O12*N12</f>
        <v>0</v>
      </c>
      <c r="Q12" s="36"/>
      <c r="R12" s="317"/>
      <c r="S12" s="318"/>
      <c r="T12" s="318"/>
    </row>
    <row r="13" spans="1:20" s="21" customFormat="1">
      <c r="A13" s="143" t="s">
        <v>191</v>
      </c>
      <c r="B13" s="30"/>
      <c r="C13" s="49"/>
      <c r="D13" s="140">
        <v>60.13</v>
      </c>
      <c r="E13" s="67"/>
      <c r="F13" s="67"/>
      <c r="G13" s="67"/>
      <c r="H13" s="67"/>
      <c r="I13" s="67"/>
      <c r="J13" s="67"/>
      <c r="K13" s="67"/>
      <c r="L13" s="50"/>
      <c r="M13" s="212" t="s">
        <v>250</v>
      </c>
      <c r="N13" s="214">
        <v>0</v>
      </c>
      <c r="O13" s="215">
        <v>0</v>
      </c>
      <c r="P13" s="216">
        <f t="shared" si="1"/>
        <v>0</v>
      </c>
      <c r="Q13" s="36"/>
      <c r="R13" s="317"/>
      <c r="S13" s="318"/>
      <c r="T13" s="318"/>
    </row>
    <row r="14" spans="1:20" s="21" customFormat="1">
      <c r="A14" s="143" t="s">
        <v>192</v>
      </c>
      <c r="B14" s="30"/>
      <c r="C14" s="49"/>
      <c r="D14" s="140">
        <v>61.51</v>
      </c>
      <c r="E14" s="67"/>
      <c r="F14" s="67"/>
      <c r="G14" s="67"/>
      <c r="H14" s="67"/>
      <c r="I14" s="67"/>
      <c r="J14" s="67"/>
      <c r="K14" s="67"/>
      <c r="L14" s="50"/>
      <c r="M14" s="212" t="s">
        <v>251</v>
      </c>
      <c r="N14" s="214">
        <v>0</v>
      </c>
      <c r="O14" s="215">
        <v>0</v>
      </c>
      <c r="P14" s="216">
        <f t="shared" si="1"/>
        <v>0</v>
      </c>
      <c r="Q14" s="36"/>
      <c r="R14" s="317"/>
      <c r="S14" s="318"/>
      <c r="T14" s="318"/>
    </row>
    <row r="15" spans="1:20" s="21" customFormat="1">
      <c r="A15" s="143" t="s">
        <v>193</v>
      </c>
      <c r="B15" s="30"/>
      <c r="C15" s="49"/>
      <c r="D15" s="140">
        <v>57.89</v>
      </c>
      <c r="E15" s="67"/>
      <c r="F15" s="67"/>
      <c r="G15" s="67"/>
      <c r="H15" s="67"/>
      <c r="I15" s="67"/>
      <c r="J15" s="67"/>
      <c r="K15" s="67"/>
      <c r="L15" s="50"/>
      <c r="M15" s="212" t="s">
        <v>252</v>
      </c>
      <c r="N15" s="214">
        <v>0</v>
      </c>
      <c r="O15" s="215">
        <v>0</v>
      </c>
      <c r="P15" s="216">
        <f t="shared" si="1"/>
        <v>0</v>
      </c>
      <c r="Q15" s="36"/>
      <c r="R15" s="317"/>
      <c r="S15" s="318"/>
      <c r="T15" s="318"/>
    </row>
    <row r="16" spans="1:20" s="21" customFormat="1">
      <c r="A16" s="143" t="s">
        <v>194</v>
      </c>
      <c r="B16" s="30"/>
      <c r="C16" s="49"/>
      <c r="D16" s="140">
        <v>57.96</v>
      </c>
      <c r="E16" s="67"/>
      <c r="F16" s="67"/>
      <c r="G16" s="67"/>
      <c r="H16" s="67"/>
      <c r="I16" s="67"/>
      <c r="J16" s="67"/>
      <c r="K16" s="67"/>
      <c r="L16" s="50"/>
      <c r="M16" s="212" t="s">
        <v>253</v>
      </c>
      <c r="N16" s="214">
        <v>0</v>
      </c>
      <c r="O16" s="215">
        <v>0</v>
      </c>
      <c r="P16" s="216">
        <f t="shared" si="1"/>
        <v>0</v>
      </c>
      <c r="Q16" s="36"/>
      <c r="R16" s="317"/>
      <c r="S16" s="318"/>
      <c r="T16" s="318"/>
    </row>
    <row r="17" spans="1:20" s="21" customFormat="1">
      <c r="A17" s="143" t="s">
        <v>195</v>
      </c>
      <c r="B17" s="30"/>
      <c r="C17" s="49"/>
      <c r="D17" s="140">
        <v>61.42</v>
      </c>
      <c r="E17" s="67"/>
      <c r="F17" s="67"/>
      <c r="G17" s="67"/>
      <c r="H17" s="67"/>
      <c r="I17" s="67"/>
      <c r="J17" s="67"/>
      <c r="K17" s="67"/>
      <c r="L17" s="50"/>
      <c r="M17" s="212" t="s">
        <v>254</v>
      </c>
      <c r="N17" s="214">
        <v>0</v>
      </c>
      <c r="O17" s="215">
        <v>0</v>
      </c>
      <c r="P17" s="216">
        <f t="shared" si="1"/>
        <v>0</v>
      </c>
      <c r="Q17" s="36"/>
      <c r="R17" s="317"/>
      <c r="S17" s="318"/>
      <c r="T17" s="318"/>
    </row>
    <row r="18" spans="1:20" s="21" customFormat="1">
      <c r="A18" s="143" t="s">
        <v>196</v>
      </c>
      <c r="B18" s="30"/>
      <c r="C18" s="49"/>
      <c r="D18" s="140">
        <v>62.12</v>
      </c>
      <c r="E18" s="67"/>
      <c r="F18" s="67"/>
      <c r="G18" s="67"/>
      <c r="H18" s="67"/>
      <c r="I18" s="67"/>
      <c r="J18" s="67"/>
      <c r="K18" s="67"/>
      <c r="L18" s="50"/>
      <c r="M18" s="212" t="s">
        <v>255</v>
      </c>
      <c r="N18" s="214">
        <v>0</v>
      </c>
      <c r="O18" s="215">
        <v>0</v>
      </c>
      <c r="P18" s="216">
        <f t="shared" si="1"/>
        <v>0</v>
      </c>
      <c r="Q18" s="36"/>
      <c r="R18" s="317"/>
      <c r="S18" s="318"/>
      <c r="T18" s="318"/>
    </row>
    <row r="19" spans="1:20" s="21" customFormat="1">
      <c r="A19" s="143" t="s">
        <v>197</v>
      </c>
      <c r="B19" s="30"/>
      <c r="C19" s="49"/>
      <c r="D19" s="140">
        <v>60.35</v>
      </c>
      <c r="E19" s="67"/>
      <c r="F19" s="67"/>
      <c r="G19" s="67"/>
      <c r="H19" s="67"/>
      <c r="I19" s="67"/>
      <c r="J19" s="67"/>
      <c r="K19" s="67"/>
      <c r="L19" s="50"/>
      <c r="M19" s="212" t="s">
        <v>256</v>
      </c>
      <c r="N19" s="214">
        <v>0</v>
      </c>
      <c r="O19" s="215">
        <v>0</v>
      </c>
      <c r="P19" s="216">
        <f t="shared" si="1"/>
        <v>0</v>
      </c>
      <c r="Q19" s="36"/>
      <c r="R19" s="317"/>
      <c r="S19" s="318"/>
      <c r="T19" s="318"/>
    </row>
    <row r="20" spans="1:20" s="21" customFormat="1">
      <c r="A20" s="143" t="s">
        <v>198</v>
      </c>
      <c r="B20" s="30"/>
      <c r="C20" s="49"/>
      <c r="D20" s="140">
        <v>60.06</v>
      </c>
      <c r="E20" s="67"/>
      <c r="F20" s="67"/>
      <c r="G20" s="67"/>
      <c r="H20" s="67"/>
      <c r="I20" s="67"/>
      <c r="J20" s="67"/>
      <c r="K20" s="67"/>
      <c r="L20" s="50"/>
      <c r="M20" s="212" t="s">
        <v>257</v>
      </c>
      <c r="N20" s="214">
        <v>0</v>
      </c>
      <c r="O20" s="215">
        <v>0</v>
      </c>
      <c r="P20" s="216">
        <f t="shared" si="1"/>
        <v>0</v>
      </c>
      <c r="Q20" s="36"/>
      <c r="R20" s="317"/>
      <c r="S20" s="318"/>
      <c r="T20" s="318"/>
    </row>
    <row r="21" spans="1:20" s="21" customFormat="1">
      <c r="A21" s="143" t="s">
        <v>199</v>
      </c>
      <c r="B21" s="30"/>
      <c r="C21" s="49"/>
      <c r="D21" s="140">
        <v>61.14</v>
      </c>
      <c r="E21" s="67"/>
      <c r="F21" s="67"/>
      <c r="G21" s="67"/>
      <c r="H21" s="67"/>
      <c r="I21" s="67"/>
      <c r="J21" s="67"/>
      <c r="K21" s="67"/>
      <c r="L21" s="50"/>
      <c r="M21" s="212" t="s">
        <v>258</v>
      </c>
      <c r="N21" s="214">
        <v>0</v>
      </c>
      <c r="O21" s="215">
        <v>0</v>
      </c>
      <c r="P21" s="216">
        <f t="shared" si="1"/>
        <v>0</v>
      </c>
      <c r="Q21" s="36"/>
      <c r="R21" s="317"/>
      <c r="S21" s="318"/>
      <c r="T21" s="318"/>
    </row>
    <row r="22" spans="1:20" s="21" customFormat="1">
      <c r="A22" s="143" t="s">
        <v>200</v>
      </c>
      <c r="B22" s="30"/>
      <c r="C22" s="49"/>
      <c r="D22" s="140">
        <v>63.72</v>
      </c>
      <c r="E22" s="67"/>
      <c r="F22" s="67"/>
      <c r="G22" s="67"/>
      <c r="H22" s="67"/>
      <c r="I22" s="67"/>
      <c r="J22" s="67"/>
      <c r="K22" s="67"/>
      <c r="L22" s="50"/>
      <c r="M22" s="212" t="s">
        <v>259</v>
      </c>
      <c r="N22" s="214">
        <v>0</v>
      </c>
      <c r="O22" s="215">
        <v>0</v>
      </c>
      <c r="P22" s="216">
        <f t="shared" si="1"/>
        <v>0</v>
      </c>
      <c r="Q22" s="36"/>
      <c r="R22" s="317"/>
      <c r="S22" s="318"/>
      <c r="T22" s="318"/>
    </row>
    <row r="23" spans="1:20" s="21" customFormat="1">
      <c r="A23" s="143" t="s">
        <v>201</v>
      </c>
      <c r="B23" s="30"/>
      <c r="C23" s="49"/>
      <c r="D23" s="140">
        <v>62.29</v>
      </c>
      <c r="E23" s="67"/>
      <c r="F23" s="67"/>
      <c r="G23" s="67"/>
      <c r="H23" s="67"/>
      <c r="I23" s="67"/>
      <c r="J23" s="67"/>
      <c r="K23" s="67"/>
      <c r="L23" s="50"/>
      <c r="M23" s="212" t="s">
        <v>260</v>
      </c>
      <c r="N23" s="214">
        <v>0</v>
      </c>
      <c r="O23" s="215">
        <v>0</v>
      </c>
      <c r="P23" s="216">
        <f t="shared" si="1"/>
        <v>0</v>
      </c>
      <c r="Q23" s="36"/>
      <c r="R23" s="317"/>
      <c r="S23" s="318"/>
      <c r="T23" s="318"/>
    </row>
    <row r="24" spans="1:20" s="21" customFormat="1">
      <c r="A24" s="143"/>
      <c r="B24" s="30"/>
      <c r="C24" s="49"/>
      <c r="D24" s="140"/>
      <c r="E24" s="67"/>
      <c r="F24" s="67"/>
      <c r="G24" s="67"/>
      <c r="H24" s="67"/>
      <c r="I24" s="67"/>
      <c r="J24" s="67"/>
      <c r="K24" s="67"/>
      <c r="L24" s="50"/>
      <c r="M24" s="212" t="s">
        <v>261</v>
      </c>
      <c r="N24" s="214">
        <v>0</v>
      </c>
      <c r="O24" s="215">
        <v>0</v>
      </c>
      <c r="P24" s="216">
        <f t="shared" si="1"/>
        <v>0</v>
      </c>
      <c r="Q24" s="36"/>
      <c r="R24" s="317"/>
      <c r="S24" s="318"/>
      <c r="T24" s="318"/>
    </row>
    <row r="25" spans="1:20" s="21" customFormat="1">
      <c r="A25" s="143"/>
      <c r="B25" s="30"/>
      <c r="C25" s="49"/>
      <c r="D25" s="140"/>
      <c r="E25" s="67"/>
      <c r="F25" s="67"/>
      <c r="G25" s="67"/>
      <c r="H25" s="67"/>
      <c r="I25" s="67"/>
      <c r="J25" s="67"/>
      <c r="K25" s="67"/>
      <c r="L25" s="50"/>
      <c r="M25" s="212" t="s">
        <v>262</v>
      </c>
      <c r="N25" s="214">
        <v>0</v>
      </c>
      <c r="O25" s="215">
        <v>0</v>
      </c>
      <c r="P25" s="216">
        <f t="shared" si="1"/>
        <v>0</v>
      </c>
      <c r="Q25" s="36"/>
      <c r="R25" s="317"/>
      <c r="S25" s="318"/>
      <c r="T25" s="318"/>
    </row>
    <row r="26" spans="1:20" s="21" customFormat="1" ht="15" customHeight="1">
      <c r="A26" s="143"/>
      <c r="B26" s="30"/>
      <c r="C26" s="49"/>
      <c r="D26" s="140"/>
      <c r="E26" s="67"/>
      <c r="F26" s="67"/>
      <c r="G26" s="67"/>
      <c r="H26" s="67"/>
      <c r="I26" s="67"/>
      <c r="J26" s="67"/>
      <c r="K26" s="67"/>
      <c r="L26" s="50"/>
      <c r="M26" s="212" t="s">
        <v>263</v>
      </c>
      <c r="N26" s="214">
        <v>0</v>
      </c>
      <c r="O26" s="215">
        <v>0</v>
      </c>
      <c r="P26" s="216">
        <f t="shared" si="1"/>
        <v>0</v>
      </c>
      <c r="Q26" s="36"/>
      <c r="R26" s="317"/>
      <c r="S26" s="318"/>
      <c r="T26" s="318"/>
    </row>
    <row r="27" spans="1:20" s="21" customFormat="1">
      <c r="A27" s="143" t="s">
        <v>68</v>
      </c>
      <c r="B27" s="162" t="s">
        <v>69</v>
      </c>
      <c r="C27" s="49">
        <v>3</v>
      </c>
      <c r="D27" s="119"/>
      <c r="E27" s="140">
        <f>D28+D29+D30</f>
        <v>251.46</v>
      </c>
      <c r="F27" s="67">
        <v>7</v>
      </c>
      <c r="G27" s="67">
        <v>80</v>
      </c>
      <c r="H27" s="67">
        <f t="shared" si="0"/>
        <v>560</v>
      </c>
      <c r="I27" s="175">
        <v>4</v>
      </c>
      <c r="J27" s="175">
        <f>H27-E27</f>
        <v>308.53999999999996</v>
      </c>
      <c r="K27" s="67"/>
      <c r="L27" s="50"/>
      <c r="M27" s="220" t="s">
        <v>267</v>
      </c>
      <c r="N27" s="208"/>
      <c r="O27" s="221"/>
      <c r="P27" s="219"/>
      <c r="Q27" s="36"/>
      <c r="R27" s="317"/>
      <c r="S27" s="318"/>
      <c r="T27" s="318"/>
    </row>
    <row r="28" spans="1:20" s="21" customFormat="1">
      <c r="A28" s="143" t="s">
        <v>202</v>
      </c>
      <c r="B28" s="30"/>
      <c r="C28" s="49"/>
      <c r="D28" s="140">
        <v>84.83</v>
      </c>
      <c r="E28" s="67"/>
      <c r="F28" s="67"/>
      <c r="G28" s="67"/>
      <c r="H28" s="67"/>
      <c r="I28" s="67"/>
      <c r="J28" s="67"/>
      <c r="K28" s="67"/>
      <c r="L28" s="50"/>
      <c r="M28" s="212" t="s">
        <v>264</v>
      </c>
      <c r="N28" s="214">
        <v>0</v>
      </c>
      <c r="O28" s="215">
        <v>0</v>
      </c>
      <c r="P28" s="216">
        <f t="shared" ref="P28:P38" si="2">O28*N28</f>
        <v>0</v>
      </c>
      <c r="Q28" s="36"/>
      <c r="R28" s="317"/>
      <c r="S28" s="318"/>
      <c r="T28" s="318"/>
    </row>
    <row r="29" spans="1:20" s="21" customFormat="1">
      <c r="A29" s="143" t="s">
        <v>203</v>
      </c>
      <c r="B29" s="30"/>
      <c r="C29" s="49"/>
      <c r="D29" s="140">
        <v>89.51</v>
      </c>
      <c r="E29" s="67"/>
      <c r="F29" s="67"/>
      <c r="G29" s="67"/>
      <c r="H29" s="67"/>
      <c r="I29" s="67"/>
      <c r="J29" s="67"/>
      <c r="K29" s="67"/>
      <c r="L29" s="50"/>
      <c r="M29" s="212" t="s">
        <v>265</v>
      </c>
      <c r="N29" s="214">
        <v>0</v>
      </c>
      <c r="O29" s="215">
        <v>0</v>
      </c>
      <c r="P29" s="216">
        <f t="shared" si="2"/>
        <v>0</v>
      </c>
      <c r="Q29" s="36"/>
      <c r="R29" s="317"/>
      <c r="S29" s="318"/>
      <c r="T29" s="318"/>
    </row>
    <row r="30" spans="1:20" s="21" customFormat="1">
      <c r="A30" s="143" t="s">
        <v>204</v>
      </c>
      <c r="B30" s="30"/>
      <c r="C30" s="67"/>
      <c r="D30" s="67">
        <v>77.12</v>
      </c>
      <c r="E30" s="67"/>
      <c r="F30" s="67"/>
      <c r="G30" s="67"/>
      <c r="H30" s="67"/>
      <c r="I30" s="67"/>
      <c r="J30" s="67"/>
      <c r="K30" s="67"/>
      <c r="L30" s="50"/>
      <c r="M30" s="212" t="s">
        <v>266</v>
      </c>
      <c r="N30" s="214">
        <v>0</v>
      </c>
      <c r="O30" s="215">
        <v>0</v>
      </c>
      <c r="P30" s="216">
        <f t="shared" si="2"/>
        <v>0</v>
      </c>
      <c r="Q30" s="36"/>
      <c r="R30" s="317"/>
      <c r="S30" s="318"/>
      <c r="T30" s="318"/>
    </row>
    <row r="31" spans="1:20" s="21" customFormat="1">
      <c r="C31" s="67"/>
      <c r="D31" s="67"/>
      <c r="E31" s="67"/>
      <c r="F31" s="67"/>
      <c r="G31" s="67"/>
      <c r="I31" s="67"/>
      <c r="K31" s="143"/>
      <c r="L31" s="49"/>
      <c r="M31" s="222" t="s">
        <v>268</v>
      </c>
      <c r="N31" s="214">
        <v>0</v>
      </c>
      <c r="O31" s="223">
        <v>0</v>
      </c>
      <c r="P31" s="216">
        <f t="shared" si="2"/>
        <v>0</v>
      </c>
      <c r="Q31" s="36"/>
      <c r="R31" s="317"/>
      <c r="S31" s="318"/>
      <c r="T31" s="318"/>
    </row>
    <row r="32" spans="1:20" s="21" customFormat="1">
      <c r="A32" s="286" t="s">
        <v>70</v>
      </c>
      <c r="B32" s="287" t="s">
        <v>272</v>
      </c>
      <c r="C32" s="288">
        <v>0</v>
      </c>
      <c r="D32" s="282"/>
      <c r="E32" s="211"/>
      <c r="F32" s="212">
        <v>2</v>
      </c>
      <c r="G32" s="212">
        <v>40</v>
      </c>
      <c r="H32" s="212">
        <f>G32*F32</f>
        <v>80</v>
      </c>
      <c r="I32" s="212">
        <v>2</v>
      </c>
      <c r="J32" s="212">
        <v>80</v>
      </c>
      <c r="K32" s="384"/>
      <c r="L32" s="385"/>
      <c r="M32" s="213" t="s">
        <v>70</v>
      </c>
      <c r="N32" s="214">
        <v>0</v>
      </c>
      <c r="O32" s="215">
        <v>0</v>
      </c>
      <c r="P32" s="216">
        <f t="shared" si="2"/>
        <v>0</v>
      </c>
      <c r="Q32" s="36"/>
      <c r="R32" s="317"/>
      <c r="S32" s="318"/>
      <c r="T32" s="318"/>
    </row>
    <row r="33" spans="1:20" s="21" customFormat="1">
      <c r="A33" s="286" t="s">
        <v>71</v>
      </c>
      <c r="B33" s="287" t="s">
        <v>72</v>
      </c>
      <c r="C33" s="288">
        <v>0</v>
      </c>
      <c r="D33" s="386"/>
      <c r="E33" s="385"/>
      <c r="F33" s="212">
        <v>1</v>
      </c>
      <c r="G33" s="212">
        <v>60</v>
      </c>
      <c r="H33" s="212">
        <f t="shared" ref="H33:H35" si="3">G33*F33</f>
        <v>60</v>
      </c>
      <c r="I33" s="212">
        <v>1</v>
      </c>
      <c r="J33" s="212">
        <v>60</v>
      </c>
      <c r="K33" s="384"/>
      <c r="L33" s="211"/>
      <c r="M33" s="213" t="s">
        <v>71</v>
      </c>
      <c r="N33" s="214">
        <v>0</v>
      </c>
      <c r="O33" s="215">
        <v>0</v>
      </c>
      <c r="P33" s="216">
        <f t="shared" si="2"/>
        <v>0</v>
      </c>
      <c r="Q33" s="36"/>
      <c r="R33" s="317"/>
      <c r="S33" s="318"/>
      <c r="T33" s="318"/>
    </row>
    <row r="34" spans="1:20" s="21" customFormat="1">
      <c r="A34" s="286" t="s">
        <v>79</v>
      </c>
      <c r="B34" s="287" t="s">
        <v>80</v>
      </c>
      <c r="C34" s="288">
        <v>0</v>
      </c>
      <c r="D34" s="282"/>
      <c r="E34" s="211"/>
      <c r="F34" s="212">
        <v>1</v>
      </c>
      <c r="G34" s="212">
        <v>60</v>
      </c>
      <c r="H34" s="212">
        <f t="shared" si="3"/>
        <v>60</v>
      </c>
      <c r="I34" s="212">
        <v>1</v>
      </c>
      <c r="J34" s="212">
        <v>60</v>
      </c>
      <c r="K34" s="384"/>
      <c r="L34" s="211"/>
      <c r="M34" s="213" t="s">
        <v>79</v>
      </c>
      <c r="N34" s="214">
        <v>0</v>
      </c>
      <c r="O34" s="215">
        <v>0</v>
      </c>
      <c r="P34" s="216">
        <f t="shared" si="2"/>
        <v>0</v>
      </c>
      <c r="Q34" s="36"/>
      <c r="R34" s="317"/>
      <c r="S34" s="318"/>
      <c r="T34" s="318"/>
    </row>
    <row r="35" spans="1:20" s="21" customFormat="1">
      <c r="A35" s="286" t="s">
        <v>81</v>
      </c>
      <c r="B35" s="287" t="s">
        <v>82</v>
      </c>
      <c r="C35" s="288">
        <v>0</v>
      </c>
      <c r="D35" s="282"/>
      <c r="E35" s="211"/>
      <c r="F35" s="212">
        <v>1</v>
      </c>
      <c r="G35" s="212">
        <v>60</v>
      </c>
      <c r="H35" s="212">
        <f t="shared" si="3"/>
        <v>60</v>
      </c>
      <c r="I35" s="212">
        <v>1</v>
      </c>
      <c r="J35" s="212">
        <v>60</v>
      </c>
      <c r="K35" s="384"/>
      <c r="L35" s="211"/>
      <c r="M35" s="213" t="s">
        <v>81</v>
      </c>
      <c r="N35" s="214">
        <v>0</v>
      </c>
      <c r="O35" s="215">
        <v>0</v>
      </c>
      <c r="P35" s="216">
        <f t="shared" si="2"/>
        <v>0</v>
      </c>
      <c r="Q35" s="36"/>
      <c r="R35" s="317"/>
      <c r="S35" s="318"/>
      <c r="T35" s="318"/>
    </row>
    <row r="36" spans="1:20" s="21" customFormat="1">
      <c r="A36" s="286" t="s">
        <v>85</v>
      </c>
      <c r="B36" s="287" t="s">
        <v>83</v>
      </c>
      <c r="C36" s="288">
        <v>0</v>
      </c>
      <c r="D36" s="282"/>
      <c r="E36" s="211"/>
      <c r="F36" s="212">
        <v>1</v>
      </c>
      <c r="G36" s="212">
        <v>80</v>
      </c>
      <c r="H36" s="212">
        <v>80</v>
      </c>
      <c r="I36" s="212">
        <v>1</v>
      </c>
      <c r="J36" s="212">
        <v>80</v>
      </c>
      <c r="K36" s="384"/>
      <c r="L36" s="211"/>
      <c r="M36" s="213" t="s">
        <v>85</v>
      </c>
      <c r="N36" s="214">
        <v>0</v>
      </c>
      <c r="O36" s="215">
        <v>0</v>
      </c>
      <c r="P36" s="216">
        <f t="shared" si="2"/>
        <v>0</v>
      </c>
      <c r="Q36" s="36"/>
      <c r="R36" s="317"/>
      <c r="S36" s="318"/>
      <c r="T36" s="318"/>
    </row>
    <row r="37" spans="1:20" s="21" customFormat="1">
      <c r="A37" s="286" t="s">
        <v>117</v>
      </c>
      <c r="B37" s="287" t="s">
        <v>84</v>
      </c>
      <c r="C37" s="288">
        <v>0</v>
      </c>
      <c r="D37" s="282"/>
      <c r="E37" s="211"/>
      <c r="F37" s="212">
        <v>1</v>
      </c>
      <c r="G37" s="212">
        <v>120</v>
      </c>
      <c r="H37" s="212">
        <f t="shared" ref="H37:H38" si="4">G37*F37</f>
        <v>120</v>
      </c>
      <c r="I37" s="212">
        <v>1</v>
      </c>
      <c r="J37" s="212">
        <v>120</v>
      </c>
      <c r="K37" s="384"/>
      <c r="L37" s="211"/>
      <c r="M37" s="217" t="s">
        <v>117</v>
      </c>
      <c r="N37" s="214">
        <v>0</v>
      </c>
      <c r="O37" s="215">
        <v>0</v>
      </c>
      <c r="P37" s="216">
        <f t="shared" si="2"/>
        <v>0</v>
      </c>
      <c r="Q37" s="36"/>
      <c r="R37" s="317"/>
      <c r="S37" s="318"/>
      <c r="T37" s="318"/>
    </row>
    <row r="38" spans="1:20" s="21" customFormat="1">
      <c r="A38" s="286" t="s">
        <v>118</v>
      </c>
      <c r="B38" s="287" t="s">
        <v>86</v>
      </c>
      <c r="C38" s="288">
        <v>0</v>
      </c>
      <c r="D38" s="282"/>
      <c r="E38" s="211"/>
      <c r="F38" s="212">
        <v>1</v>
      </c>
      <c r="G38" s="212">
        <v>80</v>
      </c>
      <c r="H38" s="212">
        <f t="shared" si="4"/>
        <v>80</v>
      </c>
      <c r="I38" s="212">
        <v>1</v>
      </c>
      <c r="J38" s="212">
        <v>80</v>
      </c>
      <c r="K38" s="384"/>
      <c r="L38" s="211"/>
      <c r="M38" s="217" t="s">
        <v>118</v>
      </c>
      <c r="N38" s="214">
        <v>0</v>
      </c>
      <c r="O38" s="215">
        <v>0</v>
      </c>
      <c r="P38" s="216">
        <f t="shared" si="2"/>
        <v>0</v>
      </c>
      <c r="Q38" s="36"/>
      <c r="R38" s="317"/>
      <c r="S38" s="318"/>
      <c r="T38" s="318"/>
    </row>
    <row r="39" spans="1:20" s="83" customFormat="1">
      <c r="A39" s="327" t="s">
        <v>276</v>
      </c>
      <c r="B39" s="328"/>
      <c r="C39" s="71">
        <f ca="1">SUM(C4:C39)</f>
        <v>21</v>
      </c>
      <c r="D39" s="123"/>
      <c r="E39" s="71">
        <f>SUM(E4:E38)</f>
        <v>1223.04</v>
      </c>
      <c r="F39" s="71">
        <f>SUM(F4:F38)</f>
        <v>42</v>
      </c>
      <c r="G39" s="71"/>
      <c r="H39" s="235">
        <f>H11+H27+H32</f>
        <v>2260</v>
      </c>
      <c r="I39" s="71">
        <f>I32+I27+I11</f>
        <v>21</v>
      </c>
      <c r="J39" s="71">
        <f>H39-E39</f>
        <v>1036.96</v>
      </c>
      <c r="K39" s="202"/>
      <c r="L39" s="95"/>
      <c r="M39" s="95"/>
      <c r="O39" s="203"/>
      <c r="P39" s="87"/>
      <c r="Q39" s="96"/>
      <c r="R39" s="317"/>
      <c r="S39" s="318"/>
      <c r="T39" s="318"/>
    </row>
    <row r="40" spans="1:20" s="83" customFormat="1">
      <c r="A40" s="327" t="s">
        <v>278</v>
      </c>
      <c r="B40" s="328"/>
      <c r="C40" s="71">
        <v>21</v>
      </c>
      <c r="D40" s="123"/>
      <c r="E40" s="71">
        <v>1223.04</v>
      </c>
      <c r="F40" s="71">
        <v>48</v>
      </c>
      <c r="G40" s="71"/>
      <c r="H40" s="71">
        <f>H39+H33+H34+H35+H36+H37+H38</f>
        <v>2720</v>
      </c>
      <c r="I40" s="71">
        <f>I39+I33+I34+I35+I36+I37+I38</f>
        <v>27</v>
      </c>
      <c r="J40" s="71">
        <f>H40-E40</f>
        <v>1496.96</v>
      </c>
      <c r="K40" s="202"/>
      <c r="L40" s="95"/>
      <c r="M40" s="95"/>
      <c r="N40" s="234"/>
      <c r="O40" s="203"/>
      <c r="P40" s="87"/>
      <c r="Q40" s="96"/>
      <c r="R40" s="317"/>
      <c r="S40" s="318"/>
      <c r="T40" s="318"/>
    </row>
    <row r="41" spans="1:20" s="83" customFormat="1">
      <c r="A41" s="358" t="s">
        <v>277</v>
      </c>
      <c r="B41" s="359"/>
      <c r="C41" s="205"/>
      <c r="D41" s="206"/>
      <c r="E41" s="205"/>
      <c r="F41" s="205"/>
      <c r="G41" s="205"/>
      <c r="H41" s="205"/>
      <c r="I41" s="205"/>
      <c r="J41" s="205"/>
      <c r="K41" s="207"/>
      <c r="L41" s="205"/>
      <c r="M41" s="205"/>
      <c r="N41" s="208">
        <f>SUM(N12:N40)</f>
        <v>0</v>
      </c>
      <c r="O41" s="209"/>
      <c r="P41" s="210">
        <f>SUM(P12:P40)</f>
        <v>0</v>
      </c>
      <c r="Q41" s="96"/>
      <c r="R41" s="317"/>
      <c r="S41" s="318"/>
      <c r="T41" s="318"/>
    </row>
    <row r="42" spans="1:20" s="21" customFormat="1">
      <c r="A42" s="143" t="s">
        <v>87</v>
      </c>
      <c r="B42" s="30" t="s">
        <v>90</v>
      </c>
      <c r="C42" s="49">
        <v>10</v>
      </c>
      <c r="D42" s="122"/>
      <c r="E42" s="122">
        <f>D43+D44+D45+D46+D47+D48+D49+D50+D51+D52</f>
        <v>126.84000000000002</v>
      </c>
      <c r="F42" s="67"/>
      <c r="G42" s="67"/>
      <c r="H42" s="67"/>
      <c r="I42" s="67"/>
      <c r="J42" s="67"/>
      <c r="K42" s="67"/>
      <c r="L42" s="49"/>
      <c r="M42" s="49"/>
      <c r="N42" s="177"/>
      <c r="O42" s="80"/>
      <c r="P42" s="81"/>
      <c r="Q42" s="36"/>
      <c r="R42" s="317"/>
      <c r="S42" s="318"/>
      <c r="T42" s="318"/>
    </row>
    <row r="43" spans="1:20" s="21" customFormat="1">
      <c r="A43" s="143" t="s">
        <v>205</v>
      </c>
      <c r="B43" s="30"/>
      <c r="C43" s="49"/>
      <c r="D43" s="122">
        <v>12.6</v>
      </c>
      <c r="E43" s="49"/>
      <c r="F43" s="67"/>
      <c r="G43" s="67"/>
      <c r="H43" s="67"/>
      <c r="I43" s="67"/>
      <c r="J43" s="67"/>
      <c r="K43" s="67"/>
      <c r="L43" s="49"/>
      <c r="M43" s="49"/>
      <c r="N43" s="177"/>
      <c r="O43" s="80"/>
      <c r="P43" s="81"/>
      <c r="Q43" s="36"/>
      <c r="R43" s="317"/>
      <c r="S43" s="318"/>
      <c r="T43" s="318"/>
    </row>
    <row r="44" spans="1:20" s="21" customFormat="1">
      <c r="A44" s="143" t="s">
        <v>206</v>
      </c>
      <c r="B44" s="30"/>
      <c r="C44" s="49"/>
      <c r="D44" s="122">
        <v>11.04</v>
      </c>
      <c r="E44" s="49"/>
      <c r="F44" s="67"/>
      <c r="G44" s="67"/>
      <c r="H44" s="67"/>
      <c r="I44" s="67"/>
      <c r="J44" s="67"/>
      <c r="K44" s="67"/>
      <c r="L44" s="49"/>
      <c r="M44" s="49"/>
      <c r="N44" s="177"/>
      <c r="O44" s="80"/>
      <c r="P44" s="81"/>
      <c r="Q44" s="36"/>
      <c r="R44" s="317"/>
      <c r="S44" s="318"/>
      <c r="T44" s="318"/>
    </row>
    <row r="45" spans="1:20" s="21" customFormat="1">
      <c r="A45" s="143" t="s">
        <v>207</v>
      </c>
      <c r="B45" s="30"/>
      <c r="C45" s="49"/>
      <c r="D45" s="122">
        <v>17.86</v>
      </c>
      <c r="E45" s="49"/>
      <c r="F45" s="67"/>
      <c r="G45" s="67"/>
      <c r="H45" s="67"/>
      <c r="I45" s="67"/>
      <c r="J45" s="67"/>
      <c r="K45" s="67"/>
      <c r="L45" s="49"/>
      <c r="M45" s="49"/>
      <c r="N45" s="177"/>
      <c r="O45" s="80"/>
      <c r="P45" s="81"/>
      <c r="Q45" s="36"/>
      <c r="R45" s="317"/>
      <c r="S45" s="318"/>
      <c r="T45" s="318"/>
    </row>
    <row r="46" spans="1:20" s="21" customFormat="1">
      <c r="A46" s="143" t="s">
        <v>208</v>
      </c>
      <c r="B46" s="30"/>
      <c r="C46" s="49"/>
      <c r="D46" s="122">
        <v>11.07</v>
      </c>
      <c r="E46" s="49"/>
      <c r="F46" s="67"/>
      <c r="G46" s="67"/>
      <c r="H46" s="67"/>
      <c r="I46" s="67"/>
      <c r="J46" s="67"/>
      <c r="K46" s="67"/>
      <c r="L46" s="49"/>
      <c r="M46" s="49"/>
      <c r="N46" s="177"/>
      <c r="O46" s="80"/>
      <c r="P46" s="81"/>
      <c r="Q46" s="36"/>
      <c r="R46" s="317"/>
      <c r="S46" s="318"/>
      <c r="T46" s="318"/>
    </row>
    <row r="47" spans="1:20" s="21" customFormat="1">
      <c r="A47" s="143" t="s">
        <v>209</v>
      </c>
      <c r="B47" s="30"/>
      <c r="C47" s="49"/>
      <c r="D47" s="122">
        <v>17.95</v>
      </c>
      <c r="E47" s="49"/>
      <c r="F47" s="67"/>
      <c r="G47" s="67"/>
      <c r="H47" s="67"/>
      <c r="I47" s="67"/>
      <c r="J47" s="67"/>
      <c r="K47" s="67"/>
      <c r="L47" s="49"/>
      <c r="M47" s="49"/>
      <c r="N47" s="177"/>
      <c r="O47" s="80"/>
      <c r="P47" s="81"/>
      <c r="Q47" s="36"/>
      <c r="R47" s="317"/>
      <c r="S47" s="318"/>
      <c r="T47" s="318"/>
    </row>
    <row r="48" spans="1:20" s="21" customFormat="1">
      <c r="A48" s="143" t="s">
        <v>210</v>
      </c>
      <c r="B48" s="30"/>
      <c r="C48" s="49"/>
      <c r="D48" s="129">
        <v>8.1199999999999992</v>
      </c>
      <c r="E48" s="49"/>
      <c r="F48" s="67"/>
      <c r="G48" s="67"/>
      <c r="H48" s="67"/>
      <c r="I48" s="67"/>
      <c r="J48" s="67"/>
      <c r="K48" s="67"/>
      <c r="L48" s="49"/>
      <c r="M48" s="49"/>
      <c r="N48" s="177"/>
      <c r="O48" s="80"/>
      <c r="P48" s="81"/>
      <c r="Q48" s="36"/>
      <c r="R48" s="317"/>
      <c r="S48" s="318"/>
      <c r="T48" s="318"/>
    </row>
    <row r="49" spans="1:20" s="21" customFormat="1">
      <c r="A49" s="143" t="s">
        <v>211</v>
      </c>
      <c r="B49" s="30"/>
      <c r="C49" s="49"/>
      <c r="D49" s="122">
        <v>8.65</v>
      </c>
      <c r="E49" s="49"/>
      <c r="F49" s="67"/>
      <c r="G49" s="67"/>
      <c r="H49" s="67"/>
      <c r="I49" s="67"/>
      <c r="J49" s="67"/>
      <c r="K49" s="67"/>
      <c r="L49" s="49"/>
      <c r="M49" s="49"/>
      <c r="N49" s="177"/>
      <c r="O49" s="80"/>
      <c r="P49" s="81"/>
      <c r="Q49" s="36"/>
      <c r="R49" s="317"/>
      <c r="S49" s="318"/>
      <c r="T49" s="318"/>
    </row>
    <row r="50" spans="1:20" s="21" customFormat="1">
      <c r="A50" s="143" t="s">
        <v>212</v>
      </c>
      <c r="B50" s="30"/>
      <c r="C50" s="49"/>
      <c r="D50" s="122">
        <v>15.12</v>
      </c>
      <c r="E50" s="49"/>
      <c r="F50" s="67"/>
      <c r="G50" s="67"/>
      <c r="H50" s="67"/>
      <c r="I50" s="67"/>
      <c r="J50" s="67"/>
      <c r="K50" s="67"/>
      <c r="L50" s="49"/>
      <c r="M50" s="49"/>
      <c r="N50" s="177"/>
      <c r="O50" s="80"/>
      <c r="P50" s="81"/>
      <c r="Q50" s="36"/>
      <c r="R50" s="317"/>
      <c r="S50" s="318"/>
      <c r="T50" s="318"/>
    </row>
    <row r="51" spans="1:20" s="21" customFormat="1">
      <c r="A51" s="143" t="s">
        <v>213</v>
      </c>
      <c r="B51" s="30"/>
      <c r="C51" s="49"/>
      <c r="D51" s="122">
        <v>16.54</v>
      </c>
      <c r="E51" s="49"/>
      <c r="F51" s="67"/>
      <c r="G51" s="67"/>
      <c r="H51" s="67"/>
      <c r="I51" s="67"/>
      <c r="J51" s="67"/>
      <c r="K51" s="67"/>
      <c r="L51" s="49"/>
      <c r="M51" s="49"/>
      <c r="N51" s="177"/>
      <c r="O51" s="80"/>
      <c r="P51" s="81"/>
      <c r="Q51" s="36"/>
      <c r="R51" s="317"/>
      <c r="S51" s="318"/>
      <c r="T51" s="318"/>
    </row>
    <row r="52" spans="1:20" s="21" customFormat="1">
      <c r="A52" s="143" t="s">
        <v>214</v>
      </c>
      <c r="B52" s="30"/>
      <c r="C52" s="49"/>
      <c r="D52" s="122">
        <v>7.89</v>
      </c>
      <c r="E52" s="49"/>
      <c r="F52" s="67"/>
      <c r="G52" s="67"/>
      <c r="H52" s="67"/>
      <c r="I52" s="67"/>
      <c r="J52" s="67"/>
      <c r="K52" s="67"/>
      <c r="L52" s="49"/>
      <c r="M52" s="49"/>
      <c r="N52" s="177"/>
      <c r="O52" s="80"/>
      <c r="P52" s="81"/>
      <c r="Q52" s="36"/>
      <c r="R52" s="317"/>
      <c r="S52" s="318"/>
      <c r="T52" s="318"/>
    </row>
    <row r="53" spans="1:20" s="21" customFormat="1">
      <c r="A53" s="231" t="s">
        <v>88</v>
      </c>
      <c r="B53" s="232" t="s">
        <v>89</v>
      </c>
      <c r="C53" s="212">
        <v>0</v>
      </c>
      <c r="D53" s="233"/>
      <c r="E53" s="212"/>
      <c r="F53" s="212">
        <v>14</v>
      </c>
      <c r="G53" s="212">
        <v>21</v>
      </c>
      <c r="H53" s="212">
        <f>G53*F53</f>
        <v>294</v>
      </c>
      <c r="I53" s="212">
        <v>14</v>
      </c>
      <c r="J53" s="212">
        <v>294</v>
      </c>
      <c r="K53" s="175"/>
      <c r="L53" s="49"/>
      <c r="M53" s="213" t="s">
        <v>294</v>
      </c>
      <c r="N53" s="214">
        <v>0</v>
      </c>
      <c r="O53" s="215">
        <v>0</v>
      </c>
      <c r="P53" s="216">
        <f t="shared" ref="P53:P59" si="5">O53*N53</f>
        <v>0</v>
      </c>
      <c r="Q53" s="36"/>
      <c r="R53" s="317"/>
      <c r="S53" s="318"/>
      <c r="T53" s="318"/>
    </row>
    <row r="54" spans="1:20" s="21" customFormat="1">
      <c r="A54" s="143" t="s">
        <v>93</v>
      </c>
      <c r="B54" s="30" t="s">
        <v>92</v>
      </c>
      <c r="C54" s="49">
        <v>1</v>
      </c>
      <c r="D54" s="122">
        <v>38.11</v>
      </c>
      <c r="E54" s="49">
        <f>D54*C54</f>
        <v>38.11</v>
      </c>
      <c r="F54" s="67"/>
      <c r="G54" s="67"/>
      <c r="H54" s="67"/>
      <c r="I54" s="67"/>
      <c r="J54" s="67"/>
      <c r="K54" s="68"/>
      <c r="L54" s="49"/>
      <c r="M54" s="204"/>
      <c r="N54" s="177"/>
      <c r="O54" s="80"/>
      <c r="P54" s="81"/>
      <c r="Q54" s="36"/>
      <c r="R54" s="317"/>
      <c r="S54" s="318"/>
      <c r="T54" s="318"/>
    </row>
    <row r="55" spans="1:20" s="21" customFormat="1">
      <c r="A55" s="231" t="s">
        <v>94</v>
      </c>
      <c r="B55" s="232" t="s">
        <v>242</v>
      </c>
      <c r="C55" s="212">
        <v>0</v>
      </c>
      <c r="D55" s="233"/>
      <c r="E55" s="212"/>
      <c r="F55" s="212">
        <v>3</v>
      </c>
      <c r="G55" s="212">
        <v>24</v>
      </c>
      <c r="H55" s="212">
        <f>G55*F55</f>
        <v>72</v>
      </c>
      <c r="I55" s="212">
        <v>3</v>
      </c>
      <c r="J55" s="212">
        <f>H55</f>
        <v>72</v>
      </c>
      <c r="K55" s="175"/>
      <c r="L55" s="175"/>
      <c r="M55" s="213" t="s">
        <v>295</v>
      </c>
      <c r="N55" s="214">
        <v>0</v>
      </c>
      <c r="O55" s="215">
        <v>0</v>
      </c>
      <c r="P55" s="216">
        <f t="shared" si="5"/>
        <v>0</v>
      </c>
      <c r="Q55" s="36"/>
      <c r="R55" s="317"/>
      <c r="S55" s="318"/>
      <c r="T55" s="318"/>
    </row>
    <row r="56" spans="1:20" s="21" customFormat="1">
      <c r="A56" s="231" t="s">
        <v>95</v>
      </c>
      <c r="B56" s="232" t="s">
        <v>96</v>
      </c>
      <c r="C56" s="212">
        <v>0</v>
      </c>
      <c r="D56" s="233"/>
      <c r="E56" s="212"/>
      <c r="F56" s="212">
        <v>6</v>
      </c>
      <c r="G56" s="212">
        <v>10</v>
      </c>
      <c r="H56" s="212">
        <f>G56*F56</f>
        <v>60</v>
      </c>
      <c r="I56" s="212">
        <v>6</v>
      </c>
      <c r="J56" s="212">
        <v>60</v>
      </c>
      <c r="K56" s="175"/>
      <c r="L56" s="175"/>
      <c r="M56" s="213" t="s">
        <v>296</v>
      </c>
      <c r="N56" s="214">
        <v>0</v>
      </c>
      <c r="O56" s="215">
        <v>0</v>
      </c>
      <c r="P56" s="216">
        <f t="shared" si="5"/>
        <v>0</v>
      </c>
      <c r="Q56" s="36"/>
      <c r="R56" s="317"/>
      <c r="S56" s="318"/>
      <c r="T56" s="318"/>
    </row>
    <row r="57" spans="1:20" s="21" customFormat="1">
      <c r="A57" s="231" t="s">
        <v>97</v>
      </c>
      <c r="B57" s="232" t="s">
        <v>98</v>
      </c>
      <c r="C57" s="212">
        <v>0</v>
      </c>
      <c r="D57" s="233"/>
      <c r="E57" s="212"/>
      <c r="F57" s="212">
        <v>1</v>
      </c>
      <c r="G57" s="212">
        <v>24</v>
      </c>
      <c r="H57" s="212">
        <f>G57*F57</f>
        <v>24</v>
      </c>
      <c r="I57" s="212">
        <v>1</v>
      </c>
      <c r="J57" s="212">
        <v>24</v>
      </c>
      <c r="K57" s="274"/>
      <c r="L57" s="175"/>
      <c r="M57" s="213" t="s">
        <v>97</v>
      </c>
      <c r="N57" s="214">
        <v>0</v>
      </c>
      <c r="O57" s="215">
        <v>0</v>
      </c>
      <c r="P57" s="216">
        <f t="shared" si="5"/>
        <v>0</v>
      </c>
      <c r="Q57" s="36"/>
      <c r="R57" s="317"/>
      <c r="S57" s="318"/>
      <c r="T57" s="318"/>
    </row>
    <row r="58" spans="1:20" s="21" customFormat="1">
      <c r="A58" s="231" t="s">
        <v>99</v>
      </c>
      <c r="B58" s="232" t="s">
        <v>101</v>
      </c>
      <c r="C58" s="212">
        <v>0</v>
      </c>
      <c r="D58" s="233"/>
      <c r="E58" s="212"/>
      <c r="F58" s="212">
        <v>1</v>
      </c>
      <c r="G58" s="212">
        <v>24</v>
      </c>
      <c r="H58" s="212">
        <v>24</v>
      </c>
      <c r="I58" s="212">
        <v>1</v>
      </c>
      <c r="J58" s="212">
        <v>24</v>
      </c>
      <c r="K58" s="274"/>
      <c r="L58" s="175"/>
      <c r="M58" s="213" t="s">
        <v>99</v>
      </c>
      <c r="N58" s="214">
        <v>0</v>
      </c>
      <c r="O58" s="215">
        <v>0</v>
      </c>
      <c r="P58" s="216">
        <f t="shared" si="5"/>
        <v>0</v>
      </c>
      <c r="Q58" s="36"/>
      <c r="R58" s="317"/>
      <c r="S58" s="318"/>
      <c r="T58" s="318"/>
    </row>
    <row r="59" spans="1:20" s="21" customFormat="1">
      <c r="A59" s="231" t="s">
        <v>102</v>
      </c>
      <c r="B59" s="232" t="s">
        <v>100</v>
      </c>
      <c r="C59" s="212">
        <v>0</v>
      </c>
      <c r="D59" s="233"/>
      <c r="E59" s="212"/>
      <c r="F59" s="212">
        <v>1</v>
      </c>
      <c r="G59" s="212">
        <v>24</v>
      </c>
      <c r="H59" s="212">
        <v>24</v>
      </c>
      <c r="I59" s="212">
        <v>1</v>
      </c>
      <c r="J59" s="212">
        <v>24</v>
      </c>
      <c r="K59" s="274"/>
      <c r="L59" s="175"/>
      <c r="M59" s="213" t="s">
        <v>102</v>
      </c>
      <c r="N59" s="214">
        <v>0</v>
      </c>
      <c r="O59" s="215">
        <v>0</v>
      </c>
      <c r="P59" s="216">
        <f t="shared" si="5"/>
        <v>0</v>
      </c>
      <c r="Q59" s="36"/>
      <c r="R59" s="317"/>
      <c r="S59" s="318"/>
      <c r="T59" s="318"/>
    </row>
    <row r="60" spans="1:20" s="69" customFormat="1">
      <c r="A60" s="327" t="s">
        <v>103</v>
      </c>
      <c r="B60" s="328"/>
      <c r="C60" s="71">
        <f>SUM(C42:C59)</f>
        <v>11</v>
      </c>
      <c r="D60" s="124"/>
      <c r="E60" s="71">
        <f>SUM(E42:E59)</f>
        <v>164.95000000000002</v>
      </c>
      <c r="F60" s="70">
        <f>SUM(F53:F59)</f>
        <v>26</v>
      </c>
      <c r="G60" s="71"/>
      <c r="H60" s="70">
        <f>SUM(H53:H59)</f>
        <v>498</v>
      </c>
      <c r="I60" s="71">
        <f>SUM(I53:I59)</f>
        <v>26</v>
      </c>
      <c r="J60" s="71">
        <f>H60-E60</f>
        <v>333.04999999999995</v>
      </c>
      <c r="K60" s="95"/>
      <c r="L60" s="95"/>
      <c r="M60" s="224"/>
      <c r="N60" s="225"/>
      <c r="O60" s="226"/>
      <c r="P60" s="227"/>
      <c r="Q60" s="229"/>
      <c r="R60" s="317"/>
      <c r="S60" s="318"/>
      <c r="T60" s="318"/>
    </row>
    <row r="61" spans="1:20" s="69" customFormat="1">
      <c r="A61" s="335" t="s">
        <v>279</v>
      </c>
      <c r="B61" s="336"/>
      <c r="C61" s="205"/>
      <c r="D61" s="206"/>
      <c r="E61" s="205"/>
      <c r="F61" s="205"/>
      <c r="G61" s="205"/>
      <c r="H61" s="205"/>
      <c r="I61" s="205"/>
      <c r="J61" s="205"/>
      <c r="K61" s="207"/>
      <c r="L61" s="205"/>
      <c r="M61" s="205"/>
      <c r="N61" s="237">
        <f>SUM(N42:N60)</f>
        <v>0</v>
      </c>
      <c r="O61" s="206"/>
      <c r="P61" s="236">
        <f>SUM(P42:P60)</f>
        <v>0</v>
      </c>
      <c r="Q61" s="229"/>
      <c r="R61" s="317"/>
      <c r="S61" s="318"/>
      <c r="T61" s="318"/>
    </row>
    <row r="62" spans="1:20">
      <c r="M62" s="86"/>
      <c r="N62" s="183"/>
      <c r="O62" s="199"/>
      <c r="P62" s="199"/>
      <c r="R62" s="317"/>
      <c r="S62" s="318"/>
      <c r="T62" s="318"/>
    </row>
    <row r="63" spans="1:20" s="23" customFormat="1">
      <c r="A63" s="158"/>
      <c r="B63" s="159" t="s">
        <v>104</v>
      </c>
      <c r="C63" s="160"/>
      <c r="D63" s="161"/>
      <c r="E63" s="160"/>
      <c r="F63" s="160"/>
      <c r="G63" s="160"/>
      <c r="H63" s="160"/>
      <c r="I63" s="160"/>
      <c r="J63" s="163"/>
      <c r="K63" s="273"/>
      <c r="L63" s="273"/>
      <c r="M63" s="360"/>
      <c r="N63" s="361"/>
      <c r="O63" s="361"/>
      <c r="P63" s="362"/>
      <c r="Q63" s="230"/>
      <c r="R63" s="317"/>
      <c r="S63" s="318"/>
      <c r="T63" s="318"/>
    </row>
    <row r="64" spans="1:20" s="21" customFormat="1">
      <c r="A64" s="143" t="s">
        <v>105</v>
      </c>
      <c r="B64" s="30" t="s">
        <v>109</v>
      </c>
      <c r="C64" s="49">
        <v>1</v>
      </c>
      <c r="D64" s="122">
        <v>39.380000000000003</v>
      </c>
      <c r="E64" s="49"/>
      <c r="F64" s="49">
        <v>1</v>
      </c>
      <c r="G64" s="49">
        <v>42</v>
      </c>
      <c r="H64" s="49">
        <v>42</v>
      </c>
      <c r="I64" s="49"/>
      <c r="J64" s="122">
        <f>G64-D64</f>
        <v>2.6199999999999974</v>
      </c>
      <c r="K64" s="33"/>
      <c r="L64" s="49"/>
      <c r="M64" s="217" t="s">
        <v>105</v>
      </c>
      <c r="N64" s="214">
        <v>0</v>
      </c>
      <c r="O64" s="215">
        <v>0</v>
      </c>
      <c r="P64" s="216">
        <f>O64*N64</f>
        <v>0</v>
      </c>
      <c r="Q64" s="36"/>
      <c r="R64" s="317"/>
      <c r="S64" s="318"/>
      <c r="T64" s="318"/>
    </row>
    <row r="65" spans="1:20" s="21" customFormat="1">
      <c r="A65" s="143" t="s">
        <v>106</v>
      </c>
      <c r="B65" s="30" t="s">
        <v>110</v>
      </c>
      <c r="C65" s="49">
        <v>1</v>
      </c>
      <c r="D65" s="122">
        <v>36.22</v>
      </c>
      <c r="E65" s="49"/>
      <c r="F65" s="49">
        <v>1</v>
      </c>
      <c r="G65" s="49">
        <v>60</v>
      </c>
      <c r="H65" s="49">
        <v>60</v>
      </c>
      <c r="I65" s="49"/>
      <c r="J65" s="122">
        <f>G65-D65</f>
        <v>23.78</v>
      </c>
      <c r="K65" s="33"/>
      <c r="L65" s="49"/>
      <c r="M65" s="217" t="s">
        <v>106</v>
      </c>
      <c r="N65" s="214">
        <v>0</v>
      </c>
      <c r="O65" s="215">
        <v>0</v>
      </c>
      <c r="P65" s="216">
        <f>O65*N65</f>
        <v>0</v>
      </c>
      <c r="Q65" s="36"/>
      <c r="R65" s="317"/>
      <c r="S65" s="318"/>
      <c r="T65" s="318"/>
    </row>
    <row r="66" spans="1:20" s="21" customFormat="1">
      <c r="A66" s="143" t="s">
        <v>107</v>
      </c>
      <c r="B66" s="30" t="s">
        <v>111</v>
      </c>
      <c r="C66" s="49">
        <v>0</v>
      </c>
      <c r="D66" s="122"/>
      <c r="E66" s="49"/>
      <c r="F66" s="49">
        <v>1</v>
      </c>
      <c r="G66" s="49">
        <v>16</v>
      </c>
      <c r="H66" s="49">
        <v>16</v>
      </c>
      <c r="I66" s="49">
        <v>1</v>
      </c>
      <c r="J66" s="49">
        <v>16</v>
      </c>
      <c r="K66" s="33"/>
      <c r="L66" s="49"/>
      <c r="M66" s="217" t="s">
        <v>107</v>
      </c>
      <c r="N66" s="214">
        <v>0</v>
      </c>
      <c r="O66" s="215">
        <v>0</v>
      </c>
      <c r="P66" s="216">
        <f>O66*N66</f>
        <v>0</v>
      </c>
      <c r="Q66" s="36"/>
      <c r="R66" s="317"/>
      <c r="S66" s="318"/>
      <c r="T66" s="318"/>
    </row>
    <row r="67" spans="1:20" s="21" customFormat="1">
      <c r="A67" s="143" t="s">
        <v>108</v>
      </c>
      <c r="B67" s="30" t="s">
        <v>112</v>
      </c>
      <c r="C67" s="49">
        <v>0</v>
      </c>
      <c r="D67" s="122"/>
      <c r="E67" s="49"/>
      <c r="F67" s="49">
        <v>1</v>
      </c>
      <c r="G67" s="49">
        <v>30</v>
      </c>
      <c r="H67" s="49">
        <v>30</v>
      </c>
      <c r="I67" s="49">
        <v>1</v>
      </c>
      <c r="J67" s="49">
        <v>30</v>
      </c>
      <c r="K67" s="33"/>
      <c r="L67" s="49"/>
      <c r="M67" s="217" t="s">
        <v>108</v>
      </c>
      <c r="N67" s="214">
        <v>0</v>
      </c>
      <c r="O67" s="215">
        <v>0</v>
      </c>
      <c r="P67" s="216">
        <f>O67*N67</f>
        <v>0</v>
      </c>
      <c r="Q67" s="36"/>
      <c r="R67" s="317"/>
      <c r="S67" s="318"/>
      <c r="T67" s="318"/>
    </row>
    <row r="68" spans="1:20" s="83" customFormat="1">
      <c r="A68" s="327" t="s">
        <v>113</v>
      </c>
      <c r="B68" s="328"/>
      <c r="C68" s="71">
        <f>SUM(C64:C67)</f>
        <v>2</v>
      </c>
      <c r="D68" s="123">
        <v>75.599999999999994</v>
      </c>
      <c r="E68" s="123">
        <v>75.599999999999994</v>
      </c>
      <c r="F68" s="71">
        <f>SUM(F64:F67)</f>
        <v>4</v>
      </c>
      <c r="G68" s="71">
        <f>SUM(G64:G67)</f>
        <v>148</v>
      </c>
      <c r="H68" s="71">
        <f>SUM(H64:H67)</f>
        <v>148</v>
      </c>
      <c r="I68" s="71">
        <v>2</v>
      </c>
      <c r="J68" s="71">
        <f>H68-E68</f>
        <v>72.400000000000006</v>
      </c>
      <c r="K68" s="95"/>
      <c r="L68" s="95"/>
      <c r="M68" s="205"/>
      <c r="N68" s="208"/>
      <c r="O68" s="219"/>
      <c r="P68" s="219"/>
      <c r="Q68" s="96"/>
      <c r="R68" s="317"/>
      <c r="S68" s="318"/>
      <c r="T68" s="318"/>
    </row>
    <row r="69" spans="1:20" s="83" customFormat="1">
      <c r="A69" s="337" t="s">
        <v>280</v>
      </c>
      <c r="B69" s="336"/>
      <c r="C69" s="205"/>
      <c r="D69" s="206"/>
      <c r="E69" s="206"/>
      <c r="F69" s="205"/>
      <c r="G69" s="205"/>
      <c r="H69" s="205"/>
      <c r="I69" s="205"/>
      <c r="J69" s="205"/>
      <c r="K69" s="205"/>
      <c r="L69" s="205"/>
      <c r="M69" s="205"/>
      <c r="N69" s="208">
        <f>SUM(N64:N68)</f>
        <v>0</v>
      </c>
      <c r="O69" s="219">
        <f>SUM(O64:O68)</f>
        <v>0</v>
      </c>
      <c r="P69" s="219">
        <f>SUM(P64:P68)</f>
        <v>0</v>
      </c>
      <c r="Q69" s="96"/>
      <c r="R69" s="317"/>
      <c r="S69" s="318"/>
      <c r="T69" s="318"/>
    </row>
    <row r="70" spans="1:20" s="83" customFormat="1">
      <c r="A70" s="145"/>
      <c r="B70" s="97"/>
      <c r="C70" s="95"/>
      <c r="D70" s="126"/>
      <c r="E70" s="95"/>
      <c r="F70" s="95"/>
      <c r="G70" s="95"/>
      <c r="H70" s="95"/>
      <c r="I70" s="95"/>
      <c r="J70" s="95"/>
      <c r="K70" s="95"/>
      <c r="L70" s="95"/>
      <c r="M70" s="205"/>
      <c r="N70" s="208"/>
      <c r="O70" s="219"/>
      <c r="P70" s="219"/>
      <c r="Q70" s="96"/>
      <c r="R70" s="317"/>
      <c r="S70" s="318"/>
      <c r="T70" s="318"/>
    </row>
    <row r="71" spans="1:20" s="83" customFormat="1">
      <c r="A71" s="348" t="s">
        <v>183</v>
      </c>
      <c r="B71" s="349"/>
      <c r="C71" s="94"/>
      <c r="D71" s="127"/>
      <c r="E71" s="94">
        <f>E68+E60+E39</f>
        <v>1463.59</v>
      </c>
      <c r="F71" s="94"/>
      <c r="G71" s="94"/>
      <c r="H71" s="94">
        <f>H68+H60+H40</f>
        <v>3366</v>
      </c>
      <c r="I71" s="94"/>
      <c r="J71" s="94">
        <f>J68+J60+J39</f>
        <v>1442.4099999999999</v>
      </c>
      <c r="K71" s="94"/>
      <c r="L71" s="94"/>
      <c r="M71" s="95"/>
      <c r="N71" s="178"/>
      <c r="O71" s="79"/>
      <c r="P71" s="79"/>
      <c r="Q71" s="96"/>
      <c r="R71" s="317"/>
      <c r="S71" s="318"/>
      <c r="T71" s="318"/>
    </row>
    <row r="72" spans="1:20" s="83" customFormat="1">
      <c r="A72" s="335" t="s">
        <v>281</v>
      </c>
      <c r="B72" s="336"/>
      <c r="C72" s="205"/>
      <c r="D72" s="206"/>
      <c r="E72" s="205"/>
      <c r="F72" s="205"/>
      <c r="G72" s="205"/>
      <c r="H72" s="205"/>
      <c r="I72" s="205"/>
      <c r="J72" s="205"/>
      <c r="K72" s="207"/>
      <c r="L72" s="205"/>
      <c r="M72" s="205"/>
      <c r="N72" s="237"/>
      <c r="O72" s="206"/>
      <c r="P72" s="236">
        <f>P69+P61+P41</f>
        <v>0</v>
      </c>
      <c r="Q72" s="238"/>
      <c r="R72" s="317"/>
      <c r="S72" s="318"/>
      <c r="T72" s="318"/>
    </row>
    <row r="73" spans="1:20" s="23" customFormat="1">
      <c r="A73" s="354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</row>
    <row r="74" spans="1:20" s="21" customFormat="1">
      <c r="A74" s="146" t="s">
        <v>37</v>
      </c>
      <c r="B74" s="34" t="s">
        <v>8</v>
      </c>
      <c r="C74" s="51"/>
      <c r="D74" s="128"/>
      <c r="E74" s="51"/>
      <c r="F74" s="51"/>
      <c r="G74" s="51"/>
      <c r="H74" s="51"/>
      <c r="I74" s="51"/>
      <c r="J74" s="164"/>
      <c r="K74" s="51"/>
      <c r="L74" s="51"/>
      <c r="M74" s="369"/>
      <c r="N74" s="370"/>
      <c r="O74" s="370"/>
      <c r="P74" s="371"/>
      <c r="Q74" s="239"/>
      <c r="R74" s="317"/>
      <c r="S74" s="318"/>
      <c r="T74" s="318"/>
    </row>
    <row r="75" spans="1:20" s="285" customFormat="1">
      <c r="A75" s="286" t="s">
        <v>215</v>
      </c>
      <c r="B75" s="287" t="s">
        <v>115</v>
      </c>
      <c r="C75" s="288">
        <v>0</v>
      </c>
      <c r="D75" s="289"/>
      <c r="E75" s="288"/>
      <c r="F75" s="288">
        <v>1</v>
      </c>
      <c r="G75" s="288">
        <v>200</v>
      </c>
      <c r="H75" s="288">
        <v>200</v>
      </c>
      <c r="I75" s="288">
        <v>1</v>
      </c>
      <c r="J75" s="288">
        <v>200</v>
      </c>
      <c r="K75" s="283"/>
      <c r="L75" s="211"/>
      <c r="M75" s="217" t="s">
        <v>215</v>
      </c>
      <c r="N75" s="214">
        <v>0</v>
      </c>
      <c r="O75" s="215">
        <v>0</v>
      </c>
      <c r="P75" s="216">
        <f t="shared" ref="P75:P105" si="6">O75*N75</f>
        <v>0</v>
      </c>
      <c r="Q75" s="284"/>
      <c r="R75" s="344"/>
      <c r="S75" s="345"/>
      <c r="T75" s="345"/>
    </row>
    <row r="76" spans="1:20" s="21" customFormat="1">
      <c r="A76" s="143" t="s">
        <v>30</v>
      </c>
      <c r="B76" s="30" t="s">
        <v>114</v>
      </c>
      <c r="C76" s="49">
        <v>1</v>
      </c>
      <c r="D76" s="122">
        <v>113.75</v>
      </c>
      <c r="E76" s="49">
        <v>113.75</v>
      </c>
      <c r="F76" s="49">
        <v>1</v>
      </c>
      <c r="G76" s="49">
        <v>160</v>
      </c>
      <c r="H76" s="49">
        <v>160</v>
      </c>
      <c r="I76" s="49"/>
      <c r="J76" s="49">
        <f>H76-E76</f>
        <v>46.25</v>
      </c>
      <c r="K76" s="33"/>
      <c r="L76" s="49"/>
      <c r="M76" s="217"/>
      <c r="N76" s="214">
        <v>0</v>
      </c>
      <c r="O76" s="215">
        <v>0</v>
      </c>
      <c r="P76" s="216">
        <f t="shared" si="6"/>
        <v>0</v>
      </c>
      <c r="Q76" s="36"/>
      <c r="R76" s="317"/>
      <c r="S76" s="318"/>
      <c r="T76" s="318"/>
    </row>
    <row r="77" spans="1:20" s="285" customFormat="1">
      <c r="A77" s="286" t="s">
        <v>216</v>
      </c>
      <c r="B77" s="287" t="s">
        <v>116</v>
      </c>
      <c r="C77" s="288">
        <v>0</v>
      </c>
      <c r="D77" s="289"/>
      <c r="E77" s="288"/>
      <c r="F77" s="288">
        <v>1</v>
      </c>
      <c r="G77" s="288">
        <v>80</v>
      </c>
      <c r="H77" s="288">
        <v>80</v>
      </c>
      <c r="I77" s="288">
        <v>1</v>
      </c>
      <c r="J77" s="288">
        <v>80</v>
      </c>
      <c r="K77" s="290"/>
      <c r="L77" s="211"/>
      <c r="M77" s="217" t="s">
        <v>216</v>
      </c>
      <c r="N77" s="214">
        <v>0</v>
      </c>
      <c r="O77" s="215">
        <v>0</v>
      </c>
      <c r="P77" s="216">
        <f t="shared" si="6"/>
        <v>0</v>
      </c>
      <c r="Q77" s="284"/>
      <c r="R77" s="344"/>
      <c r="S77" s="345"/>
      <c r="T77" s="345"/>
    </row>
    <row r="78" spans="1:20" s="21" customFormat="1">
      <c r="A78" s="143" t="s">
        <v>31</v>
      </c>
      <c r="B78" s="30" t="s">
        <v>119</v>
      </c>
      <c r="C78" s="49">
        <v>1</v>
      </c>
      <c r="D78" s="122">
        <v>108.75</v>
      </c>
      <c r="E78" s="49">
        <v>108.75</v>
      </c>
      <c r="F78" s="49">
        <v>1</v>
      </c>
      <c r="G78" s="49">
        <v>110</v>
      </c>
      <c r="H78" s="49">
        <v>110</v>
      </c>
      <c r="I78" s="49"/>
      <c r="J78" s="49">
        <f>H78-E78</f>
        <v>1.25</v>
      </c>
      <c r="K78" s="49"/>
      <c r="L78" s="49"/>
      <c r="M78" s="217"/>
      <c r="N78" s="214">
        <v>0</v>
      </c>
      <c r="O78" s="215">
        <v>0</v>
      </c>
      <c r="P78" s="216">
        <f t="shared" si="6"/>
        <v>0</v>
      </c>
      <c r="Q78" s="36"/>
      <c r="R78" s="317"/>
      <c r="S78" s="318"/>
      <c r="T78" s="318"/>
    </row>
    <row r="79" spans="1:20" s="285" customFormat="1">
      <c r="A79" s="286" t="s">
        <v>32</v>
      </c>
      <c r="B79" s="287" t="s">
        <v>120</v>
      </c>
      <c r="C79" s="288">
        <v>0</v>
      </c>
      <c r="D79" s="289"/>
      <c r="E79" s="288"/>
      <c r="F79" s="288">
        <v>1</v>
      </c>
      <c r="G79" s="291">
        <v>297</v>
      </c>
      <c r="H79" s="288">
        <v>297</v>
      </c>
      <c r="I79" s="288">
        <v>1</v>
      </c>
      <c r="J79" s="288">
        <f>H79-E79</f>
        <v>297</v>
      </c>
      <c r="K79" s="283"/>
      <c r="L79" s="211"/>
      <c r="M79" s="217" t="s">
        <v>32</v>
      </c>
      <c r="N79" s="214">
        <v>0</v>
      </c>
      <c r="O79" s="215">
        <v>0</v>
      </c>
      <c r="P79" s="216">
        <f t="shared" si="6"/>
        <v>0</v>
      </c>
      <c r="Q79" s="284"/>
      <c r="R79" s="344"/>
      <c r="S79" s="345"/>
      <c r="T79" s="345"/>
    </row>
    <row r="80" spans="1:20" s="21" customFormat="1">
      <c r="A80" s="143" t="s">
        <v>129</v>
      </c>
      <c r="B80" s="30" t="s">
        <v>121</v>
      </c>
      <c r="C80" s="49">
        <v>4</v>
      </c>
      <c r="D80" s="140"/>
      <c r="E80" s="122">
        <v>84.54</v>
      </c>
      <c r="F80" s="49"/>
      <c r="G80" s="49"/>
      <c r="H80" s="49">
        <v>186</v>
      </c>
      <c r="I80" s="49"/>
      <c r="J80" s="49">
        <f>H80-E80</f>
        <v>101.46</v>
      </c>
      <c r="K80" s="33"/>
      <c r="L80" s="49"/>
      <c r="M80" s="217" t="s">
        <v>129</v>
      </c>
      <c r="N80" s="214">
        <v>0</v>
      </c>
      <c r="O80" s="215">
        <v>0</v>
      </c>
      <c r="P80" s="216">
        <f t="shared" si="6"/>
        <v>0</v>
      </c>
      <c r="Q80" s="36"/>
      <c r="R80" s="317"/>
      <c r="S80" s="318"/>
      <c r="T80" s="318"/>
    </row>
    <row r="81" spans="1:20">
      <c r="A81" s="143" t="s">
        <v>217</v>
      </c>
      <c r="B81" s="30" t="s">
        <v>221</v>
      </c>
      <c r="C81" s="49">
        <v>1</v>
      </c>
      <c r="D81" s="156">
        <v>20.62</v>
      </c>
      <c r="E81" s="156"/>
      <c r="F81" s="49"/>
      <c r="G81" s="143"/>
      <c r="H81" s="30"/>
      <c r="I81" s="49"/>
      <c r="J81" s="156"/>
      <c r="K81" s="156"/>
      <c r="L81" s="49"/>
      <c r="M81" s="217"/>
      <c r="N81" s="214">
        <v>0</v>
      </c>
      <c r="O81" s="215">
        <v>0</v>
      </c>
      <c r="P81" s="216">
        <f t="shared" si="6"/>
        <v>0</v>
      </c>
      <c r="Q81" s="156"/>
      <c r="R81" s="317"/>
      <c r="S81" s="318"/>
      <c r="T81" s="318"/>
    </row>
    <row r="82" spans="1:20" s="21" customFormat="1">
      <c r="A82" s="143" t="s">
        <v>218</v>
      </c>
      <c r="B82" s="30" t="s">
        <v>222</v>
      </c>
      <c r="C82" s="49">
        <v>1</v>
      </c>
      <c r="D82" s="156">
        <v>21.65</v>
      </c>
      <c r="E82" s="156"/>
      <c r="F82" s="49"/>
      <c r="G82" s="49"/>
      <c r="H82" s="49"/>
      <c r="I82" s="49"/>
      <c r="J82" s="49"/>
      <c r="K82" s="33"/>
      <c r="L82" s="49"/>
      <c r="M82" s="217"/>
      <c r="N82" s="214">
        <v>0</v>
      </c>
      <c r="O82" s="215">
        <v>0</v>
      </c>
      <c r="P82" s="216">
        <f t="shared" si="6"/>
        <v>0</v>
      </c>
      <c r="Q82" s="36"/>
      <c r="R82" s="317"/>
      <c r="S82" s="318"/>
      <c r="T82" s="318"/>
    </row>
    <row r="83" spans="1:20" s="21" customFormat="1">
      <c r="A83" s="143" t="s">
        <v>219</v>
      </c>
      <c r="B83" s="30" t="s">
        <v>223</v>
      </c>
      <c r="C83" s="49">
        <v>1</v>
      </c>
      <c r="D83" s="156">
        <v>21.65</v>
      </c>
      <c r="E83" s="156"/>
      <c r="F83" s="49"/>
      <c r="G83" s="49"/>
      <c r="H83" s="49"/>
      <c r="I83" s="49"/>
      <c r="J83" s="49"/>
      <c r="K83" s="33"/>
      <c r="L83" s="49"/>
      <c r="M83" s="217"/>
      <c r="N83" s="214">
        <v>0</v>
      </c>
      <c r="O83" s="215">
        <v>0</v>
      </c>
      <c r="P83" s="216">
        <f t="shared" si="6"/>
        <v>0</v>
      </c>
      <c r="Q83" s="36"/>
      <c r="R83" s="317"/>
      <c r="S83" s="318"/>
      <c r="T83" s="318"/>
    </row>
    <row r="84" spans="1:20" s="21" customFormat="1">
      <c r="A84" s="143" t="s">
        <v>220</v>
      </c>
      <c r="B84" s="30" t="s">
        <v>221</v>
      </c>
      <c r="C84" s="49">
        <v>1</v>
      </c>
      <c r="D84" s="156">
        <v>20.62</v>
      </c>
      <c r="E84" s="156"/>
      <c r="F84" s="49"/>
      <c r="G84" s="49"/>
      <c r="H84" s="49"/>
      <c r="I84" s="49"/>
      <c r="J84" s="49"/>
      <c r="K84" s="33"/>
      <c r="L84" s="49"/>
      <c r="M84" s="217"/>
      <c r="N84" s="214">
        <v>0</v>
      </c>
      <c r="O84" s="215">
        <v>0</v>
      </c>
      <c r="P84" s="216">
        <f t="shared" si="6"/>
        <v>0</v>
      </c>
      <c r="Q84" s="36"/>
      <c r="R84" s="317"/>
      <c r="S84" s="318"/>
      <c r="T84" s="318"/>
    </row>
    <row r="85" spans="1:20" s="21" customFormat="1">
      <c r="A85" s="143" t="s">
        <v>33</v>
      </c>
      <c r="B85" s="30" t="s">
        <v>247</v>
      </c>
      <c r="C85" s="49">
        <v>7</v>
      </c>
      <c r="D85" s="156"/>
      <c r="E85" s="156">
        <f>D86+D87+D88+D89+D90+D91+D92</f>
        <v>163.65999999999997</v>
      </c>
      <c r="F85" s="49"/>
      <c r="G85" s="49"/>
      <c r="H85" s="49"/>
      <c r="I85" s="49"/>
      <c r="J85" s="49"/>
      <c r="K85" s="33"/>
      <c r="L85" s="49"/>
      <c r="M85" s="217"/>
      <c r="N85" s="214">
        <v>0</v>
      </c>
      <c r="O85" s="215">
        <v>0</v>
      </c>
      <c r="P85" s="216">
        <f t="shared" si="6"/>
        <v>0</v>
      </c>
      <c r="Q85" s="36"/>
      <c r="R85" s="317"/>
      <c r="S85" s="318"/>
      <c r="T85" s="318"/>
    </row>
    <row r="86" spans="1:20" s="21" customFormat="1">
      <c r="A86" s="143" t="s">
        <v>224</v>
      </c>
      <c r="B86" s="30" t="s">
        <v>127</v>
      </c>
      <c r="C86" s="49">
        <v>1</v>
      </c>
      <c r="D86" s="122">
        <v>39.299999999999997</v>
      </c>
      <c r="E86" s="49"/>
      <c r="F86" s="49">
        <v>1</v>
      </c>
      <c r="G86" s="49">
        <v>24</v>
      </c>
      <c r="H86" s="49">
        <v>24</v>
      </c>
      <c r="I86" s="49"/>
      <c r="J86" s="49"/>
      <c r="K86" s="33"/>
      <c r="L86" s="49"/>
      <c r="M86" s="217"/>
      <c r="N86" s="214">
        <v>0</v>
      </c>
      <c r="O86" s="215">
        <v>0</v>
      </c>
      <c r="P86" s="216">
        <f t="shared" si="6"/>
        <v>0</v>
      </c>
      <c r="Q86" s="36"/>
      <c r="R86" s="317"/>
      <c r="S86" s="318"/>
      <c r="T86" s="318"/>
    </row>
    <row r="87" spans="1:20" s="21" customFormat="1">
      <c r="A87" s="143" t="s">
        <v>225</v>
      </c>
      <c r="B87" s="30" t="s">
        <v>128</v>
      </c>
      <c r="C87" s="49">
        <v>1</v>
      </c>
      <c r="D87" s="49">
        <v>21.43</v>
      </c>
      <c r="E87" s="49"/>
      <c r="F87" s="49">
        <v>1</v>
      </c>
      <c r="G87" s="49">
        <v>16</v>
      </c>
      <c r="H87" s="49">
        <v>16</v>
      </c>
      <c r="I87" s="49"/>
      <c r="J87" s="49"/>
      <c r="K87" s="33"/>
      <c r="L87" s="49"/>
      <c r="M87" s="217"/>
      <c r="N87" s="214">
        <v>0</v>
      </c>
      <c r="O87" s="215">
        <v>0</v>
      </c>
      <c r="P87" s="216">
        <f t="shared" si="6"/>
        <v>0</v>
      </c>
      <c r="Q87" s="36"/>
      <c r="R87" s="317"/>
      <c r="S87" s="318"/>
      <c r="T87" s="318"/>
    </row>
    <row r="88" spans="1:20" s="21" customFormat="1">
      <c r="A88" s="143" t="s">
        <v>226</v>
      </c>
      <c r="B88" s="30" t="s">
        <v>123</v>
      </c>
      <c r="C88" s="49">
        <v>1</v>
      </c>
      <c r="D88" s="49">
        <v>22.9</v>
      </c>
      <c r="E88" s="49"/>
      <c r="F88" s="49">
        <v>1</v>
      </c>
      <c r="G88" s="49">
        <v>16</v>
      </c>
      <c r="H88" s="74">
        <v>16</v>
      </c>
      <c r="I88" s="49"/>
      <c r="J88" s="49"/>
      <c r="K88" s="33"/>
      <c r="L88" s="49"/>
      <c r="M88" s="217"/>
      <c r="N88" s="214">
        <v>0</v>
      </c>
      <c r="O88" s="215">
        <v>0</v>
      </c>
      <c r="P88" s="216">
        <f t="shared" si="6"/>
        <v>0</v>
      </c>
      <c r="Q88" s="36"/>
      <c r="R88" s="317"/>
      <c r="S88" s="318"/>
      <c r="T88" s="318"/>
    </row>
    <row r="89" spans="1:20" s="21" customFormat="1">
      <c r="A89" s="143" t="s">
        <v>227</v>
      </c>
      <c r="B89" s="30" t="s">
        <v>122</v>
      </c>
      <c r="C89" s="49">
        <v>1</v>
      </c>
      <c r="D89" s="49">
        <v>30.38</v>
      </c>
      <c r="E89" s="49"/>
      <c r="F89" s="49">
        <v>1</v>
      </c>
      <c r="G89" s="49">
        <v>16</v>
      </c>
      <c r="H89" s="49">
        <v>16</v>
      </c>
      <c r="I89" s="49"/>
      <c r="J89" s="49"/>
      <c r="K89" s="33"/>
      <c r="L89" s="49"/>
      <c r="M89" s="217"/>
      <c r="N89" s="214">
        <v>0</v>
      </c>
      <c r="O89" s="215">
        <v>0</v>
      </c>
      <c r="P89" s="216">
        <f t="shared" si="6"/>
        <v>0</v>
      </c>
      <c r="Q89" s="36"/>
      <c r="R89" s="317"/>
      <c r="S89" s="318"/>
      <c r="T89" s="318"/>
    </row>
    <row r="90" spans="1:20" s="21" customFormat="1">
      <c r="A90" s="143" t="s">
        <v>228</v>
      </c>
      <c r="B90" s="30" t="s">
        <v>124</v>
      </c>
      <c r="C90" s="75">
        <v>1</v>
      </c>
      <c r="D90" s="49">
        <v>13.49</v>
      </c>
      <c r="E90" s="49"/>
      <c r="F90" s="49">
        <v>1</v>
      </c>
      <c r="G90" s="49">
        <v>16</v>
      </c>
      <c r="H90" s="49">
        <v>16</v>
      </c>
      <c r="I90" s="49"/>
      <c r="J90" s="49"/>
      <c r="K90" s="49"/>
      <c r="L90" s="49"/>
      <c r="M90" s="217"/>
      <c r="N90" s="214">
        <v>0</v>
      </c>
      <c r="O90" s="215">
        <v>0</v>
      </c>
      <c r="P90" s="216">
        <f t="shared" si="6"/>
        <v>0</v>
      </c>
      <c r="Q90" s="36"/>
      <c r="R90" s="317"/>
      <c r="S90" s="318"/>
      <c r="T90" s="318"/>
    </row>
    <row r="91" spans="1:20" s="21" customFormat="1">
      <c r="A91" s="143" t="s">
        <v>229</v>
      </c>
      <c r="B91" s="30" t="s">
        <v>125</v>
      </c>
      <c r="C91" s="49">
        <v>1</v>
      </c>
      <c r="D91" s="49">
        <v>18.739999999999998</v>
      </c>
      <c r="E91" s="49"/>
      <c r="F91" s="49">
        <v>1</v>
      </c>
      <c r="G91" s="49">
        <v>16</v>
      </c>
      <c r="H91" s="49">
        <v>16</v>
      </c>
      <c r="I91" s="49"/>
      <c r="J91" s="49"/>
      <c r="K91" s="49"/>
      <c r="L91" s="49"/>
      <c r="M91" s="217"/>
      <c r="N91" s="214">
        <v>0</v>
      </c>
      <c r="O91" s="215">
        <v>0</v>
      </c>
      <c r="P91" s="216">
        <f t="shared" si="6"/>
        <v>0</v>
      </c>
      <c r="Q91" s="36"/>
      <c r="R91" s="317"/>
      <c r="S91" s="318"/>
      <c r="T91" s="318"/>
    </row>
    <row r="92" spans="1:20" s="21" customFormat="1">
      <c r="A92" s="143" t="s">
        <v>230</v>
      </c>
      <c r="B92" s="30" t="s">
        <v>184</v>
      </c>
      <c r="C92" s="49">
        <v>1</v>
      </c>
      <c r="D92" s="49">
        <v>17.420000000000002</v>
      </c>
      <c r="E92" s="49"/>
      <c r="F92" s="49">
        <v>1</v>
      </c>
      <c r="G92" s="49">
        <v>16</v>
      </c>
      <c r="H92" s="49">
        <v>16</v>
      </c>
      <c r="I92" s="49"/>
      <c r="J92" s="49"/>
      <c r="K92" s="49"/>
      <c r="L92" s="49"/>
      <c r="M92" s="217"/>
      <c r="N92" s="214">
        <v>0</v>
      </c>
      <c r="O92" s="215">
        <v>0</v>
      </c>
      <c r="P92" s="216">
        <f t="shared" si="6"/>
        <v>0</v>
      </c>
      <c r="Q92" s="36"/>
      <c r="R92" s="317"/>
      <c r="S92" s="318"/>
      <c r="T92" s="318"/>
    </row>
    <row r="93" spans="1:20" s="21" customFormat="1">
      <c r="A93" s="286" t="s">
        <v>231</v>
      </c>
      <c r="B93" s="287" t="s">
        <v>126</v>
      </c>
      <c r="C93" s="288">
        <v>0</v>
      </c>
      <c r="D93" s="288"/>
      <c r="E93" s="288"/>
      <c r="F93" s="288">
        <v>1</v>
      </c>
      <c r="G93" s="288">
        <v>40</v>
      </c>
      <c r="H93" s="288">
        <v>40</v>
      </c>
      <c r="I93" s="288"/>
      <c r="J93" s="288">
        <v>40</v>
      </c>
      <c r="K93" s="288"/>
      <c r="L93" s="211"/>
      <c r="M93" s="217" t="s">
        <v>231</v>
      </c>
      <c r="N93" s="214">
        <v>0</v>
      </c>
      <c r="O93" s="215">
        <v>0</v>
      </c>
      <c r="P93" s="216">
        <v>0</v>
      </c>
      <c r="Q93" s="36"/>
      <c r="R93" s="317"/>
      <c r="S93" s="318"/>
      <c r="T93" s="318"/>
    </row>
    <row r="94" spans="1:20" s="21" customFormat="1">
      <c r="A94" s="286" t="s">
        <v>34</v>
      </c>
      <c r="B94" s="287" t="s">
        <v>130</v>
      </c>
      <c r="C94" s="288">
        <v>0</v>
      </c>
      <c r="D94" s="289"/>
      <c r="E94" s="288"/>
      <c r="F94" s="288">
        <v>2</v>
      </c>
      <c r="G94" s="288">
        <v>8</v>
      </c>
      <c r="H94" s="288">
        <f>G94*F94</f>
        <v>16</v>
      </c>
      <c r="I94" s="288"/>
      <c r="J94" s="288">
        <v>16</v>
      </c>
      <c r="K94" s="288"/>
      <c r="L94" s="288"/>
      <c r="M94" s="217" t="s">
        <v>34</v>
      </c>
      <c r="N94" s="214">
        <v>0</v>
      </c>
      <c r="O94" s="215">
        <v>0</v>
      </c>
      <c r="P94" s="216">
        <f t="shared" si="6"/>
        <v>0</v>
      </c>
      <c r="Q94" s="36"/>
      <c r="R94" s="317"/>
      <c r="S94" s="318"/>
      <c r="T94" s="318"/>
    </row>
    <row r="95" spans="1:20" s="21" customFormat="1">
      <c r="A95" s="143" t="s">
        <v>35</v>
      </c>
      <c r="B95" s="30" t="s">
        <v>131</v>
      </c>
      <c r="C95" s="49">
        <v>4</v>
      </c>
      <c r="E95" s="122">
        <f>D96+D97+D98</f>
        <v>48.07</v>
      </c>
      <c r="F95" s="49">
        <v>1</v>
      </c>
      <c r="G95" s="49">
        <v>100</v>
      </c>
      <c r="H95" s="49">
        <v>100</v>
      </c>
      <c r="I95" s="49"/>
      <c r="J95" s="122">
        <f>H95-E95</f>
        <v>51.93</v>
      </c>
      <c r="K95" s="49"/>
      <c r="L95" s="49"/>
      <c r="M95" s="217"/>
      <c r="N95" s="214">
        <v>0</v>
      </c>
      <c r="O95" s="215">
        <v>0</v>
      </c>
      <c r="P95" s="216">
        <f t="shared" si="6"/>
        <v>0</v>
      </c>
      <c r="Q95" s="36"/>
      <c r="R95" s="317"/>
      <c r="S95" s="318"/>
      <c r="T95" s="318"/>
    </row>
    <row r="96" spans="1:20" s="21" customFormat="1">
      <c r="A96" s="143" t="s">
        <v>232</v>
      </c>
      <c r="B96" s="30" t="s">
        <v>235</v>
      </c>
      <c r="C96" s="49">
        <v>1</v>
      </c>
      <c r="D96" s="49">
        <v>27.12</v>
      </c>
      <c r="E96" s="49"/>
      <c r="F96" s="49"/>
      <c r="G96" s="49"/>
      <c r="H96" s="49"/>
      <c r="I96" s="49"/>
      <c r="J96" s="49"/>
      <c r="K96" s="49"/>
      <c r="L96" s="49"/>
      <c r="M96" s="217"/>
      <c r="N96" s="214">
        <v>0</v>
      </c>
      <c r="O96" s="215">
        <v>0</v>
      </c>
      <c r="P96" s="216">
        <f t="shared" si="6"/>
        <v>0</v>
      </c>
      <c r="Q96" s="36"/>
      <c r="R96" s="317"/>
      <c r="S96" s="318"/>
      <c r="T96" s="318"/>
    </row>
    <row r="97" spans="1:20" s="21" customFormat="1">
      <c r="A97" s="143" t="s">
        <v>233</v>
      </c>
      <c r="B97" s="30" t="s">
        <v>236</v>
      </c>
      <c r="C97" s="49">
        <v>2</v>
      </c>
      <c r="D97" s="49">
        <v>9.4499999999999993</v>
      </c>
      <c r="E97" s="49"/>
      <c r="F97" s="49"/>
      <c r="G97" s="49"/>
      <c r="H97" s="49"/>
      <c r="I97" s="49"/>
      <c r="J97" s="49"/>
      <c r="K97" s="49"/>
      <c r="L97" s="49"/>
      <c r="M97" s="217"/>
      <c r="N97" s="214">
        <v>0</v>
      </c>
      <c r="O97" s="215">
        <v>0</v>
      </c>
      <c r="P97" s="216">
        <f t="shared" si="6"/>
        <v>0</v>
      </c>
      <c r="Q97" s="36"/>
      <c r="R97" s="317"/>
      <c r="S97" s="318"/>
      <c r="T97" s="318"/>
    </row>
    <row r="98" spans="1:20" s="21" customFormat="1">
      <c r="A98" s="143" t="s">
        <v>234</v>
      </c>
      <c r="B98" s="30" t="s">
        <v>236</v>
      </c>
      <c r="C98" s="49">
        <v>1</v>
      </c>
      <c r="D98" s="49">
        <v>11.5</v>
      </c>
      <c r="E98" s="49"/>
      <c r="F98" s="49"/>
      <c r="G98" s="49"/>
      <c r="H98" s="49"/>
      <c r="I98" s="49"/>
      <c r="J98" s="49"/>
      <c r="K98" s="49"/>
      <c r="L98" s="49"/>
      <c r="M98" s="217"/>
      <c r="N98" s="214">
        <v>0</v>
      </c>
      <c r="O98" s="215">
        <v>0</v>
      </c>
      <c r="P98" s="216">
        <f t="shared" si="6"/>
        <v>0</v>
      </c>
      <c r="Q98" s="36"/>
      <c r="R98" s="317"/>
      <c r="S98" s="318"/>
      <c r="T98" s="318"/>
    </row>
    <row r="99" spans="1:20" s="21" customFormat="1">
      <c r="A99" s="143" t="s">
        <v>36</v>
      </c>
      <c r="B99" s="30" t="s">
        <v>238</v>
      </c>
      <c r="C99" s="49">
        <v>2</v>
      </c>
      <c r="D99" s="49"/>
      <c r="E99" s="122">
        <f>D100+D101</f>
        <v>80.039999999999992</v>
      </c>
      <c r="F99" s="49"/>
      <c r="G99" s="49"/>
      <c r="H99" s="49"/>
      <c r="I99" s="49"/>
      <c r="J99" s="49"/>
      <c r="K99" s="49"/>
      <c r="L99" s="49"/>
      <c r="M99" s="217"/>
      <c r="N99" s="214">
        <v>0</v>
      </c>
      <c r="O99" s="215">
        <v>0</v>
      </c>
      <c r="P99" s="216">
        <f t="shared" si="6"/>
        <v>0</v>
      </c>
      <c r="Q99" s="36"/>
      <c r="R99" s="317"/>
      <c r="S99" s="318"/>
      <c r="T99" s="318"/>
    </row>
    <row r="100" spans="1:20" s="21" customFormat="1">
      <c r="A100" s="143" t="s">
        <v>237</v>
      </c>
      <c r="B100" s="30" t="s">
        <v>132</v>
      </c>
      <c r="C100" s="49">
        <v>1</v>
      </c>
      <c r="D100" s="129">
        <v>66.599999999999994</v>
      </c>
      <c r="E100" s="129"/>
      <c r="F100" s="49">
        <v>1</v>
      </c>
      <c r="G100" s="49">
        <v>40</v>
      </c>
      <c r="H100" s="49">
        <v>40</v>
      </c>
      <c r="I100" s="49"/>
      <c r="J100" s="49"/>
      <c r="K100" s="49"/>
      <c r="L100" s="49"/>
      <c r="M100" s="217"/>
      <c r="N100" s="214">
        <v>0</v>
      </c>
      <c r="O100" s="215">
        <v>0</v>
      </c>
      <c r="P100" s="216">
        <f t="shared" si="6"/>
        <v>0</v>
      </c>
      <c r="Q100" s="36"/>
      <c r="R100" s="317"/>
      <c r="S100" s="318"/>
      <c r="T100" s="318"/>
    </row>
    <row r="101" spans="1:20" s="21" customFormat="1">
      <c r="A101" s="143" t="s">
        <v>241</v>
      </c>
      <c r="B101" s="30" t="s">
        <v>238</v>
      </c>
      <c r="C101" s="49">
        <v>1</v>
      </c>
      <c r="D101" s="122">
        <v>13.44</v>
      </c>
      <c r="E101" s="122"/>
      <c r="F101" s="49"/>
      <c r="G101" s="49"/>
      <c r="H101" s="49"/>
      <c r="I101" s="49"/>
      <c r="J101" s="49"/>
      <c r="K101" s="49"/>
      <c r="L101" s="49"/>
      <c r="M101" s="217"/>
      <c r="N101" s="214">
        <v>0</v>
      </c>
      <c r="O101" s="215">
        <v>0</v>
      </c>
      <c r="P101" s="216">
        <f t="shared" si="6"/>
        <v>0</v>
      </c>
      <c r="Q101" s="36"/>
      <c r="R101" s="317"/>
      <c r="S101" s="318"/>
      <c r="T101" s="318"/>
    </row>
    <row r="102" spans="1:20" s="21" customFormat="1">
      <c r="A102" s="143" t="s">
        <v>5</v>
      </c>
      <c r="B102" s="157" t="s">
        <v>133</v>
      </c>
      <c r="C102" s="49">
        <v>2</v>
      </c>
      <c r="D102" s="122"/>
      <c r="E102" s="122">
        <f>D103+D104</f>
        <v>94.67</v>
      </c>
      <c r="F102" s="49">
        <v>1</v>
      </c>
      <c r="G102" s="49">
        <v>60</v>
      </c>
      <c r="H102" s="49">
        <v>60</v>
      </c>
      <c r="I102" s="49"/>
      <c r="J102" s="49"/>
      <c r="K102" s="49"/>
      <c r="L102" s="49"/>
      <c r="M102" s="217"/>
      <c r="N102" s="214">
        <v>0</v>
      </c>
      <c r="O102" s="215">
        <v>0</v>
      </c>
      <c r="P102" s="216">
        <f t="shared" si="6"/>
        <v>0</v>
      </c>
      <c r="Q102" s="36"/>
      <c r="R102" s="317"/>
      <c r="S102" s="318"/>
      <c r="T102" s="318"/>
    </row>
    <row r="103" spans="1:20" s="21" customFormat="1">
      <c r="A103" s="143" t="s">
        <v>239</v>
      </c>
      <c r="B103" s="30" t="s">
        <v>133</v>
      </c>
      <c r="C103" s="49">
        <v>1</v>
      </c>
      <c r="D103" s="122">
        <v>72.540000000000006</v>
      </c>
      <c r="E103" s="49"/>
      <c r="F103" s="49"/>
      <c r="G103" s="49"/>
      <c r="H103" s="49"/>
      <c r="I103" s="49"/>
      <c r="J103" s="49"/>
      <c r="K103" s="49"/>
      <c r="L103" s="49"/>
      <c r="M103" s="217"/>
      <c r="N103" s="214">
        <v>0</v>
      </c>
      <c r="O103" s="215">
        <v>0</v>
      </c>
      <c r="P103" s="216">
        <f>O104*N104</f>
        <v>0</v>
      </c>
      <c r="Q103" s="36"/>
      <c r="R103" s="317"/>
      <c r="S103" s="318"/>
      <c r="T103" s="318"/>
    </row>
    <row r="104" spans="1:20" s="21" customFormat="1">
      <c r="A104" s="143" t="s">
        <v>240</v>
      </c>
      <c r="B104" s="30" t="s">
        <v>133</v>
      </c>
      <c r="C104" s="49">
        <v>1</v>
      </c>
      <c r="D104" s="122">
        <v>22.13</v>
      </c>
      <c r="E104" s="49"/>
      <c r="F104" s="49"/>
      <c r="G104" s="49"/>
      <c r="H104" s="49"/>
      <c r="I104" s="49"/>
      <c r="J104" s="49"/>
      <c r="K104" s="49"/>
      <c r="L104" s="49"/>
      <c r="M104" s="217"/>
      <c r="N104" s="214">
        <v>0</v>
      </c>
      <c r="O104" s="215">
        <v>0</v>
      </c>
      <c r="P104" s="216">
        <v>0</v>
      </c>
      <c r="Q104" s="36"/>
      <c r="R104" s="317"/>
      <c r="S104" s="318"/>
      <c r="T104" s="318"/>
    </row>
    <row r="105" spans="1:20" s="21" customFormat="1">
      <c r="A105" s="143" t="s">
        <v>6</v>
      </c>
      <c r="B105" s="30" t="s">
        <v>134</v>
      </c>
      <c r="C105" s="49">
        <v>2</v>
      </c>
      <c r="D105" s="122">
        <v>25.2</v>
      </c>
      <c r="E105" s="122">
        <v>25.2</v>
      </c>
      <c r="F105" s="49">
        <v>1</v>
      </c>
      <c r="G105" s="49">
        <v>15</v>
      </c>
      <c r="H105" s="49">
        <v>15</v>
      </c>
      <c r="I105" s="49"/>
      <c r="J105" s="49"/>
      <c r="K105" s="49"/>
      <c r="L105" s="49"/>
      <c r="M105" s="217"/>
      <c r="N105" s="214">
        <v>0</v>
      </c>
      <c r="O105" s="215">
        <v>0</v>
      </c>
      <c r="P105" s="216">
        <f t="shared" si="6"/>
        <v>0</v>
      </c>
      <c r="Q105" s="36"/>
      <c r="R105" s="317"/>
      <c r="S105" s="318"/>
      <c r="T105" s="318"/>
    </row>
    <row r="106" spans="1:20" s="21" customFormat="1" ht="49" customHeight="1">
      <c r="A106" s="292" t="s">
        <v>269</v>
      </c>
      <c r="B106" s="293" t="s">
        <v>300</v>
      </c>
      <c r="C106" s="294">
        <v>0</v>
      </c>
      <c r="D106" s="295"/>
      <c r="E106" s="295"/>
      <c r="F106" s="294"/>
      <c r="G106" s="294"/>
      <c r="H106" s="294">
        <v>340</v>
      </c>
      <c r="I106" s="294"/>
      <c r="J106" s="294"/>
      <c r="K106" s="294"/>
      <c r="L106" s="211"/>
      <c r="M106" s="217" t="s">
        <v>269</v>
      </c>
      <c r="N106" s="214"/>
      <c r="O106" s="215"/>
      <c r="P106" s="216"/>
      <c r="Q106" s="36"/>
      <c r="R106" s="317"/>
      <c r="S106" s="318"/>
      <c r="T106" s="318"/>
    </row>
    <row r="107" spans="1:20" s="21" customFormat="1" ht="62" customHeight="1">
      <c r="A107" s="292" t="s">
        <v>298</v>
      </c>
      <c r="B107" s="293" t="s">
        <v>299</v>
      </c>
      <c r="C107" s="294">
        <v>0</v>
      </c>
      <c r="D107" s="295"/>
      <c r="E107" s="295"/>
      <c r="F107" s="294"/>
      <c r="G107" s="294"/>
      <c r="H107" s="294">
        <v>102</v>
      </c>
      <c r="I107" s="294"/>
      <c r="J107" s="294"/>
      <c r="K107" s="294"/>
      <c r="L107" s="211"/>
      <c r="M107" s="217" t="s">
        <v>298</v>
      </c>
      <c r="N107" s="214"/>
      <c r="O107" s="215"/>
      <c r="P107" s="216"/>
      <c r="Q107" s="36"/>
      <c r="R107" s="317"/>
      <c r="S107" s="318"/>
      <c r="T107" s="318"/>
    </row>
    <row r="108" spans="1:20" s="23" customFormat="1">
      <c r="A108" s="333" t="s">
        <v>135</v>
      </c>
      <c r="B108" s="334"/>
      <c r="C108" s="101"/>
      <c r="D108" s="130"/>
      <c r="E108" s="102">
        <f>SUM(E75:E105)</f>
        <v>718.68</v>
      </c>
      <c r="F108" s="101"/>
      <c r="G108" s="101"/>
      <c r="H108" s="102">
        <f>SUM(H75:H107)</f>
        <v>1866</v>
      </c>
      <c r="I108" s="101"/>
      <c r="J108" s="102">
        <f>H108-E108</f>
        <v>1147.3200000000002</v>
      </c>
      <c r="K108" s="49"/>
      <c r="L108" s="49"/>
      <c r="M108" s="211"/>
      <c r="N108" s="254"/>
      <c r="O108" s="255"/>
      <c r="P108" s="210"/>
      <c r="Q108" s="36"/>
      <c r="R108" s="317"/>
      <c r="S108" s="318"/>
      <c r="T108" s="318"/>
    </row>
    <row r="109" spans="1:20" s="23" customFormat="1">
      <c r="A109" s="337" t="s">
        <v>282</v>
      </c>
      <c r="B109" s="336"/>
      <c r="C109" s="205"/>
      <c r="D109" s="206"/>
      <c r="E109" s="205"/>
      <c r="F109" s="205"/>
      <c r="G109" s="205"/>
      <c r="H109" s="205"/>
      <c r="I109" s="205"/>
      <c r="J109" s="205"/>
      <c r="K109" s="207"/>
      <c r="L109" s="205"/>
      <c r="M109" s="205"/>
      <c r="N109" s="237">
        <f>SUM(N75:N108)</f>
        <v>0</v>
      </c>
      <c r="O109" s="206"/>
      <c r="P109" s="236">
        <f>SUM(P75:P108)</f>
        <v>0</v>
      </c>
      <c r="Q109" s="256"/>
      <c r="R109" s="317"/>
      <c r="S109" s="318"/>
      <c r="T109" s="318"/>
    </row>
    <row r="110" spans="1:20" s="23" customFormat="1">
      <c r="A110" s="354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</row>
    <row r="111" spans="1:20" s="21" customFormat="1">
      <c r="A111" s="147" t="s">
        <v>39</v>
      </c>
      <c r="B111" s="35" t="s">
        <v>38</v>
      </c>
      <c r="C111" s="52"/>
      <c r="D111" s="131"/>
      <c r="E111" s="52"/>
      <c r="F111" s="52"/>
      <c r="G111" s="52"/>
      <c r="H111" s="52"/>
      <c r="I111" s="52"/>
      <c r="J111" s="165"/>
      <c r="K111" s="52"/>
      <c r="L111" s="52"/>
      <c r="M111" s="52"/>
      <c r="N111" s="180"/>
      <c r="O111" s="197"/>
      <c r="P111" s="197"/>
      <c r="Q111" s="258"/>
      <c r="R111" s="317"/>
      <c r="S111" s="318"/>
      <c r="T111" s="318"/>
    </row>
    <row r="112" spans="1:20" s="23" customFormat="1">
      <c r="A112" s="148" t="s">
        <v>136</v>
      </c>
      <c r="B112" s="193" t="s">
        <v>274</v>
      </c>
      <c r="C112" s="50"/>
      <c r="D112" s="119"/>
      <c r="E112" s="50">
        <v>689.96</v>
      </c>
      <c r="F112" s="50"/>
      <c r="G112" s="50"/>
      <c r="H112" s="50">
        <v>1400</v>
      </c>
      <c r="I112" s="50"/>
      <c r="J112" s="50">
        <f>H112-E112</f>
        <v>710.04</v>
      </c>
      <c r="K112" s="50"/>
      <c r="L112" s="50"/>
      <c r="M112" s="217" t="s">
        <v>284</v>
      </c>
      <c r="N112" s="254"/>
      <c r="O112" s="210"/>
      <c r="P112" s="268">
        <v>0</v>
      </c>
      <c r="Q112" s="88"/>
      <c r="R112" s="317"/>
      <c r="S112" s="318"/>
      <c r="T112" s="318"/>
    </row>
    <row r="113" spans="1:20" s="23" customFormat="1">
      <c r="A113" s="191" t="s">
        <v>273</v>
      </c>
      <c r="B113" s="193" t="s">
        <v>275</v>
      </c>
      <c r="C113" s="192"/>
      <c r="D113" s="119"/>
      <c r="E113" s="192"/>
      <c r="F113" s="50"/>
      <c r="G113" s="192"/>
      <c r="H113" s="50"/>
      <c r="I113" s="192"/>
      <c r="J113" s="50"/>
      <c r="K113" s="50"/>
      <c r="L113" s="192"/>
      <c r="M113" s="217" t="s">
        <v>285</v>
      </c>
      <c r="N113" s="269"/>
      <c r="O113" s="210"/>
      <c r="P113" s="270">
        <v>0</v>
      </c>
      <c r="Q113" s="194"/>
      <c r="R113" s="317"/>
      <c r="S113" s="318"/>
      <c r="T113" s="318"/>
    </row>
    <row r="114" spans="1:20" s="23" customFormat="1">
      <c r="A114" s="337" t="s">
        <v>283</v>
      </c>
      <c r="B114" s="336"/>
      <c r="C114" s="205"/>
      <c r="D114" s="206"/>
      <c r="E114" s="205"/>
      <c r="F114" s="205"/>
      <c r="G114" s="205"/>
      <c r="H114" s="205"/>
      <c r="I114" s="205"/>
      <c r="J114" s="205"/>
      <c r="K114" s="207"/>
      <c r="L114" s="205"/>
      <c r="M114" s="205"/>
      <c r="N114" s="237"/>
      <c r="O114" s="206"/>
      <c r="P114" s="236">
        <f>SUM(P112:P113)</f>
        <v>0</v>
      </c>
      <c r="Q114" s="238"/>
      <c r="R114" s="317"/>
      <c r="S114" s="318"/>
      <c r="T114" s="318"/>
    </row>
    <row r="115" spans="1:20" s="23" customFormat="1">
      <c r="A115" s="172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317"/>
      <c r="S115" s="318"/>
      <c r="T115" s="318"/>
    </row>
    <row r="116" spans="1:20" s="21" customFormat="1">
      <c r="A116" s="331" t="s">
        <v>41</v>
      </c>
      <c r="B116" s="332"/>
      <c r="C116" s="76"/>
      <c r="D116" s="132"/>
      <c r="E116" s="76">
        <f>E112+E108+E71</f>
        <v>2872.2299999999996</v>
      </c>
      <c r="F116" s="76"/>
      <c r="G116" s="53"/>
      <c r="H116" s="76">
        <f>H112+H108+H71</f>
        <v>6632</v>
      </c>
      <c r="I116" s="53"/>
      <c r="J116" s="76">
        <f>H116-E116</f>
        <v>3759.7700000000004</v>
      </c>
      <c r="K116" s="49"/>
      <c r="L116" s="49"/>
      <c r="M116" s="49"/>
      <c r="N116" s="181"/>
      <c r="O116" s="240"/>
      <c r="P116" s="87"/>
      <c r="Q116" s="36"/>
      <c r="R116" s="317"/>
      <c r="S116" s="318"/>
      <c r="T116" s="318"/>
    </row>
    <row r="117" spans="1:20">
      <c r="A117" s="337" t="s">
        <v>286</v>
      </c>
      <c r="B117" s="336"/>
      <c r="C117" s="205"/>
      <c r="D117" s="206"/>
      <c r="E117" s="205"/>
      <c r="F117" s="205"/>
      <c r="G117" s="205"/>
      <c r="H117" s="205"/>
      <c r="I117" s="205"/>
      <c r="J117" s="205"/>
      <c r="K117" s="207"/>
      <c r="L117" s="205"/>
      <c r="M117" s="205"/>
      <c r="N117" s="237"/>
      <c r="O117" s="206"/>
      <c r="P117" s="236">
        <f>P114+P109+P72</f>
        <v>0</v>
      </c>
      <c r="Q117" s="256"/>
      <c r="R117" s="317"/>
      <c r="S117" s="318"/>
      <c r="T117" s="318"/>
    </row>
    <row r="118" spans="1:20">
      <c r="A118" s="141"/>
      <c r="B118" s="29"/>
      <c r="C118" s="31"/>
      <c r="D118" s="120"/>
      <c r="E118" s="31"/>
      <c r="F118" s="31"/>
      <c r="G118" s="31"/>
      <c r="H118" s="31"/>
      <c r="I118" s="31"/>
      <c r="J118" s="31"/>
      <c r="K118" s="31"/>
      <c r="L118" s="31"/>
      <c r="M118" s="31"/>
      <c r="N118" s="182"/>
      <c r="O118" s="198"/>
      <c r="P118" s="198"/>
      <c r="Q118" s="89"/>
      <c r="R118" s="317"/>
      <c r="S118" s="318"/>
      <c r="T118" s="318"/>
    </row>
    <row r="119" spans="1:20" s="82" customFormat="1" ht="16" customHeight="1">
      <c r="A119" s="338" t="s">
        <v>137</v>
      </c>
      <c r="B119" s="339"/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40"/>
      <c r="R119" s="317"/>
      <c r="S119" s="318"/>
      <c r="T119" s="318"/>
    </row>
    <row r="120" spans="1:20" ht="16" customHeight="1">
      <c r="A120" s="149" t="s">
        <v>170</v>
      </c>
      <c r="B120" s="259" t="s">
        <v>9</v>
      </c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75"/>
      <c r="R120" s="317"/>
      <c r="S120" s="318"/>
      <c r="T120" s="318"/>
    </row>
    <row r="121" spans="1:20" ht="16">
      <c r="A121" s="150" t="s">
        <v>171</v>
      </c>
      <c r="B121" s="108" t="s">
        <v>153</v>
      </c>
      <c r="C121" s="110">
        <v>1</v>
      </c>
      <c r="D121" s="111">
        <v>78.12</v>
      </c>
      <c r="E121" s="111">
        <v>78.12</v>
      </c>
      <c r="F121" s="109">
        <v>1</v>
      </c>
      <c r="G121" s="111">
        <v>196</v>
      </c>
      <c r="H121" s="111">
        <v>196</v>
      </c>
      <c r="I121" s="109"/>
      <c r="J121" s="111">
        <f>H121-E121</f>
        <v>117.88</v>
      </c>
      <c r="K121" s="109"/>
      <c r="L121" s="109"/>
      <c r="M121" s="265" t="s">
        <v>290</v>
      </c>
      <c r="N121" s="264">
        <v>0</v>
      </c>
      <c r="O121" s="255">
        <v>0</v>
      </c>
      <c r="P121" s="255">
        <f t="shared" ref="P121:P127" si="7">O121*N121</f>
        <v>0</v>
      </c>
      <c r="Q121" s="78"/>
      <c r="R121" s="317"/>
      <c r="S121" s="318"/>
      <c r="T121" s="318"/>
    </row>
    <row r="122" spans="1:20" ht="16">
      <c r="A122" s="296" t="s">
        <v>304</v>
      </c>
      <c r="B122" s="297" t="s">
        <v>307</v>
      </c>
      <c r="C122" s="288">
        <v>0</v>
      </c>
      <c r="D122" s="289"/>
      <c r="E122" s="289"/>
      <c r="F122" s="298">
        <v>1</v>
      </c>
      <c r="G122" s="289">
        <v>12</v>
      </c>
      <c r="H122" s="289">
        <v>12</v>
      </c>
      <c r="I122" s="298"/>
      <c r="J122" s="289">
        <v>12</v>
      </c>
      <c r="K122" s="261"/>
      <c r="L122" s="261"/>
      <c r="M122" s="267" t="s">
        <v>304</v>
      </c>
      <c r="N122" s="264">
        <v>0</v>
      </c>
      <c r="O122" s="255">
        <v>0</v>
      </c>
      <c r="P122" s="255">
        <f t="shared" si="7"/>
        <v>0</v>
      </c>
      <c r="Q122" s="78"/>
      <c r="R122" s="278"/>
      <c r="S122" s="279"/>
      <c r="T122" s="279"/>
    </row>
    <row r="123" spans="1:20" ht="16">
      <c r="A123" s="296" t="s">
        <v>305</v>
      </c>
      <c r="B123" s="297" t="s">
        <v>308</v>
      </c>
      <c r="C123" s="288">
        <v>0</v>
      </c>
      <c r="D123" s="289"/>
      <c r="E123" s="289"/>
      <c r="F123" s="298">
        <v>1</v>
      </c>
      <c r="G123" s="289">
        <v>4</v>
      </c>
      <c r="H123" s="289">
        <v>4</v>
      </c>
      <c r="I123" s="298"/>
      <c r="J123" s="289">
        <v>4</v>
      </c>
      <c r="K123" s="261"/>
      <c r="L123" s="261"/>
      <c r="M123" s="267" t="s">
        <v>305</v>
      </c>
      <c r="N123" s="264">
        <v>0</v>
      </c>
      <c r="O123" s="255">
        <v>0</v>
      </c>
      <c r="P123" s="255">
        <f t="shared" si="7"/>
        <v>0</v>
      </c>
      <c r="Q123" s="78"/>
      <c r="R123" s="278"/>
      <c r="S123" s="279"/>
      <c r="T123" s="279"/>
    </row>
    <row r="124" spans="1:20" ht="16">
      <c r="A124" s="296" t="s">
        <v>172</v>
      </c>
      <c r="B124" s="297" t="s">
        <v>154</v>
      </c>
      <c r="C124" s="288">
        <v>0</v>
      </c>
      <c r="D124" s="289"/>
      <c r="E124" s="289"/>
      <c r="F124" s="298">
        <v>1</v>
      </c>
      <c r="G124" s="289">
        <v>96</v>
      </c>
      <c r="H124" s="289">
        <v>96</v>
      </c>
      <c r="I124" s="298"/>
      <c r="J124" s="289">
        <v>96</v>
      </c>
      <c r="K124" s="261"/>
      <c r="L124" s="261"/>
      <c r="M124" s="267" t="s">
        <v>172</v>
      </c>
      <c r="N124" s="264">
        <v>0</v>
      </c>
      <c r="O124" s="255">
        <v>0</v>
      </c>
      <c r="P124" s="255">
        <f t="shared" si="7"/>
        <v>0</v>
      </c>
      <c r="Q124" s="78"/>
      <c r="R124" s="317"/>
      <c r="S124" s="318"/>
      <c r="T124" s="318"/>
    </row>
    <row r="125" spans="1:20" ht="16">
      <c r="A125" s="150" t="s">
        <v>173</v>
      </c>
      <c r="B125" s="108" t="s">
        <v>152</v>
      </c>
      <c r="C125" s="110">
        <v>1</v>
      </c>
      <c r="D125" s="111">
        <v>154.5</v>
      </c>
      <c r="E125" s="111">
        <v>154.5</v>
      </c>
      <c r="F125" s="281">
        <v>1</v>
      </c>
      <c r="G125" s="280">
        <v>832</v>
      </c>
      <c r="H125" s="280">
        <v>832</v>
      </c>
      <c r="I125" s="109"/>
      <c r="J125" s="280">
        <f>H125-E125</f>
        <v>677.5</v>
      </c>
      <c r="K125" s="109"/>
      <c r="L125" s="109"/>
      <c r="M125" s="265" t="s">
        <v>291</v>
      </c>
      <c r="N125" s="264">
        <v>0</v>
      </c>
      <c r="O125" s="255">
        <v>0</v>
      </c>
      <c r="P125" s="255">
        <f t="shared" si="7"/>
        <v>0</v>
      </c>
      <c r="Q125" s="78"/>
      <c r="R125" s="317"/>
      <c r="S125" s="318"/>
      <c r="T125" s="318"/>
    </row>
    <row r="126" spans="1:20" ht="16">
      <c r="A126" s="296" t="s">
        <v>174</v>
      </c>
      <c r="B126" s="297" t="s">
        <v>306</v>
      </c>
      <c r="C126" s="288">
        <v>0</v>
      </c>
      <c r="D126" s="282">
        <v>16.8</v>
      </c>
      <c r="E126" s="282">
        <v>16.8</v>
      </c>
      <c r="F126" s="298">
        <v>1</v>
      </c>
      <c r="G126" s="289">
        <v>40</v>
      </c>
      <c r="H126" s="289">
        <v>40</v>
      </c>
      <c r="I126" s="261"/>
      <c r="J126" s="282">
        <f>H126-E126</f>
        <v>23.2</v>
      </c>
      <c r="K126" s="261"/>
      <c r="L126" s="261"/>
      <c r="M126" s="267" t="s">
        <v>292</v>
      </c>
      <c r="N126" s="264">
        <v>0</v>
      </c>
      <c r="O126" s="255">
        <v>0</v>
      </c>
      <c r="P126" s="255">
        <f t="shared" si="7"/>
        <v>0</v>
      </c>
      <c r="Q126" s="78"/>
      <c r="R126" s="317"/>
      <c r="S126" s="318"/>
      <c r="T126" s="318"/>
    </row>
    <row r="127" spans="1:20" ht="16">
      <c r="A127" s="299" t="s">
        <v>301</v>
      </c>
      <c r="B127" s="297" t="s">
        <v>302</v>
      </c>
      <c r="C127" s="288">
        <v>0</v>
      </c>
      <c r="D127" s="282"/>
      <c r="E127" s="282"/>
      <c r="F127" s="298">
        <v>1</v>
      </c>
      <c r="G127" s="289">
        <v>22</v>
      </c>
      <c r="H127" s="289">
        <f>G127*F127</f>
        <v>22</v>
      </c>
      <c r="I127" s="300"/>
      <c r="J127" s="301">
        <v>22</v>
      </c>
      <c r="K127" s="261"/>
      <c r="L127" s="261"/>
      <c r="M127" s="267" t="s">
        <v>301</v>
      </c>
      <c r="N127" s="264">
        <v>0</v>
      </c>
      <c r="O127" s="255">
        <v>0</v>
      </c>
      <c r="P127" s="255">
        <f t="shared" si="7"/>
        <v>0</v>
      </c>
      <c r="Q127" s="78"/>
      <c r="R127" s="278"/>
      <c r="S127" s="279"/>
      <c r="T127" s="279"/>
    </row>
    <row r="128" spans="1:20">
      <c r="A128" s="327" t="s">
        <v>175</v>
      </c>
      <c r="B128" s="328"/>
      <c r="C128" s="106"/>
      <c r="D128" s="133"/>
      <c r="E128" s="166">
        <f>SUM(E121:E126)</f>
        <v>249.42000000000002</v>
      </c>
      <c r="F128" s="107"/>
      <c r="G128" s="166"/>
      <c r="H128" s="166">
        <f>SUM(H121:H127)</f>
        <v>1202</v>
      </c>
      <c r="I128" s="107"/>
      <c r="J128" s="166">
        <f>SUM(J121:J127)</f>
        <v>952.58</v>
      </c>
      <c r="K128" s="272"/>
      <c r="L128" s="272"/>
      <c r="M128" s="272"/>
      <c r="N128" s="181"/>
      <c r="O128" s="276"/>
      <c r="P128" s="87"/>
      <c r="Q128" s="257"/>
      <c r="R128" s="317"/>
      <c r="S128" s="318"/>
      <c r="T128" s="318"/>
    </row>
    <row r="129" spans="1:20" s="82" customFormat="1">
      <c r="A129" s="327" t="s">
        <v>297</v>
      </c>
      <c r="B129" s="328"/>
      <c r="C129" s="205"/>
      <c r="D129" s="206"/>
      <c r="E129" s="205"/>
      <c r="F129" s="205"/>
      <c r="G129" s="205"/>
      <c r="H129" s="205"/>
      <c r="I129" s="205"/>
      <c r="J129" s="205"/>
      <c r="K129" s="207"/>
      <c r="L129" s="205"/>
      <c r="M129" s="205"/>
      <c r="N129" s="237"/>
      <c r="O129" s="206"/>
      <c r="P129" s="236">
        <f>SUM(P121:P128)</f>
        <v>0</v>
      </c>
      <c r="Q129" s="257"/>
      <c r="R129" s="317"/>
      <c r="S129" s="318"/>
      <c r="T129" s="318"/>
    </row>
    <row r="130" spans="1:20" s="82" customFormat="1">
      <c r="A130" s="151"/>
      <c r="B130" s="93"/>
      <c r="C130" s="72"/>
      <c r="D130" s="134"/>
      <c r="E130" s="65"/>
      <c r="F130" s="65"/>
      <c r="G130" s="65"/>
      <c r="H130" s="65"/>
      <c r="I130" s="65"/>
      <c r="J130" s="65"/>
      <c r="K130" s="65"/>
      <c r="L130" s="65"/>
      <c r="M130" s="65"/>
      <c r="N130" s="183"/>
      <c r="O130" s="199"/>
      <c r="P130" s="92"/>
      <c r="Q130" s="86"/>
      <c r="R130" s="317"/>
      <c r="S130" s="318"/>
      <c r="T130" s="318"/>
    </row>
    <row r="131" spans="1:20" ht="16" customHeight="1">
      <c r="A131" s="152" t="s">
        <v>169</v>
      </c>
      <c r="B131" s="341" t="s">
        <v>10</v>
      </c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3"/>
      <c r="R131" s="317"/>
      <c r="S131" s="318"/>
      <c r="T131" s="318"/>
    </row>
    <row r="132" spans="1:20" ht="16">
      <c r="A132" s="150" t="s">
        <v>158</v>
      </c>
      <c r="B132" s="108" t="s">
        <v>155</v>
      </c>
      <c r="C132" s="49">
        <v>1</v>
      </c>
      <c r="D132" s="111">
        <v>20.41</v>
      </c>
      <c r="E132" s="111">
        <v>20.41</v>
      </c>
      <c r="F132" s="109">
        <v>1</v>
      </c>
      <c r="G132" s="111">
        <v>130</v>
      </c>
      <c r="H132" s="111">
        <v>130</v>
      </c>
      <c r="I132" s="109"/>
      <c r="J132" s="111">
        <f>H132-E132</f>
        <v>109.59</v>
      </c>
      <c r="K132" s="109"/>
      <c r="L132" s="109"/>
      <c r="M132" s="266" t="s">
        <v>288</v>
      </c>
      <c r="N132" s="264">
        <v>0</v>
      </c>
      <c r="O132" s="255">
        <v>0</v>
      </c>
      <c r="P132" s="255">
        <f>O132*N132</f>
        <v>0</v>
      </c>
      <c r="Q132" s="78"/>
      <c r="R132" s="317"/>
      <c r="S132" s="318"/>
      <c r="T132" s="318"/>
    </row>
    <row r="133" spans="1:20" ht="16">
      <c r="A133" s="150" t="s">
        <v>159</v>
      </c>
      <c r="B133" s="108" t="s">
        <v>28</v>
      </c>
      <c r="C133" s="110">
        <v>1</v>
      </c>
      <c r="D133" s="111">
        <v>6.38</v>
      </c>
      <c r="E133" s="111">
        <v>6.38</v>
      </c>
      <c r="F133" s="109"/>
      <c r="G133" s="111"/>
      <c r="H133" s="111"/>
      <c r="I133" s="109"/>
      <c r="J133" s="111"/>
      <c r="K133" s="109"/>
      <c r="L133" s="109"/>
      <c r="M133" s="266" t="s">
        <v>289</v>
      </c>
      <c r="N133" s="264">
        <v>0</v>
      </c>
      <c r="O133" s="255">
        <v>0</v>
      </c>
      <c r="P133" s="255">
        <f>O133*N133</f>
        <v>0</v>
      </c>
      <c r="Q133" s="78"/>
      <c r="R133" s="317"/>
      <c r="S133" s="318"/>
      <c r="T133" s="318"/>
    </row>
    <row r="134" spans="1:20" ht="32">
      <c r="A134" s="296" t="s">
        <v>160</v>
      </c>
      <c r="B134" s="297" t="s">
        <v>303</v>
      </c>
      <c r="C134" s="288">
        <v>0</v>
      </c>
      <c r="D134" s="289"/>
      <c r="E134" s="289"/>
      <c r="F134" s="298">
        <v>1</v>
      </c>
      <c r="G134" s="289">
        <v>32</v>
      </c>
      <c r="H134" s="289">
        <f>G134*F134</f>
        <v>32</v>
      </c>
      <c r="I134" s="298">
        <v>1</v>
      </c>
      <c r="J134" s="289">
        <f>I134*H134</f>
        <v>32</v>
      </c>
      <c r="K134" s="261"/>
      <c r="L134" s="261"/>
      <c r="M134" s="267" t="s">
        <v>160</v>
      </c>
      <c r="N134" s="264">
        <v>0</v>
      </c>
      <c r="O134" s="255">
        <v>0</v>
      </c>
      <c r="P134" s="255">
        <f>O134*N134</f>
        <v>0</v>
      </c>
      <c r="Q134" s="78"/>
      <c r="R134" s="317"/>
      <c r="S134" s="318"/>
      <c r="T134" s="318"/>
    </row>
    <row r="135" spans="1:20" ht="16">
      <c r="A135" s="296" t="s">
        <v>161</v>
      </c>
      <c r="B135" s="297" t="s">
        <v>134</v>
      </c>
      <c r="C135" s="288">
        <v>0</v>
      </c>
      <c r="D135" s="289"/>
      <c r="E135" s="289"/>
      <c r="F135" s="298">
        <v>1</v>
      </c>
      <c r="G135" s="289">
        <v>4</v>
      </c>
      <c r="H135" s="289">
        <f>G135*F135</f>
        <v>4</v>
      </c>
      <c r="I135" s="298">
        <v>1</v>
      </c>
      <c r="J135" s="289">
        <f>I135*H135</f>
        <v>4</v>
      </c>
      <c r="K135" s="261"/>
      <c r="L135" s="261"/>
      <c r="M135" s="267" t="s">
        <v>161</v>
      </c>
      <c r="N135" s="264">
        <v>0</v>
      </c>
      <c r="O135" s="255">
        <v>0</v>
      </c>
      <c r="P135" s="255">
        <f>O135*N135</f>
        <v>0</v>
      </c>
      <c r="Q135" s="78"/>
      <c r="R135" s="317"/>
      <c r="S135" s="318"/>
      <c r="T135" s="318"/>
    </row>
    <row r="136" spans="1:20" ht="16">
      <c r="A136" s="296" t="s">
        <v>176</v>
      </c>
      <c r="B136" s="297" t="s">
        <v>309</v>
      </c>
      <c r="C136" s="288">
        <v>0</v>
      </c>
      <c r="D136" s="289"/>
      <c r="E136" s="289"/>
      <c r="F136" s="298">
        <v>1</v>
      </c>
      <c r="G136" s="289">
        <v>60</v>
      </c>
      <c r="H136" s="289">
        <v>60</v>
      </c>
      <c r="I136" s="298">
        <v>1</v>
      </c>
      <c r="J136" s="289">
        <v>60</v>
      </c>
      <c r="K136" s="261"/>
      <c r="L136" s="261"/>
      <c r="M136" s="267" t="s">
        <v>176</v>
      </c>
      <c r="N136" s="264">
        <v>0</v>
      </c>
      <c r="O136" s="255">
        <v>0</v>
      </c>
      <c r="P136" s="255">
        <f>O136*N136</f>
        <v>0</v>
      </c>
      <c r="Q136" s="78"/>
      <c r="R136" s="317"/>
      <c r="S136" s="318"/>
      <c r="T136" s="318"/>
    </row>
    <row r="137" spans="1:20">
      <c r="A137" s="329" t="s">
        <v>177</v>
      </c>
      <c r="B137" s="330"/>
      <c r="C137" s="112"/>
      <c r="D137" s="135"/>
      <c r="E137" s="167">
        <f>SUM(E132:E136)</f>
        <v>26.79</v>
      </c>
      <c r="F137" s="113"/>
      <c r="G137" s="113"/>
      <c r="H137" s="169">
        <f>SUM(H132:H136)</f>
        <v>226</v>
      </c>
      <c r="I137" s="113"/>
      <c r="J137" s="167">
        <f>SUM(J132:J136)</f>
        <v>205.59</v>
      </c>
      <c r="K137" s="271"/>
      <c r="L137" s="271"/>
      <c r="M137" s="261"/>
      <c r="N137" s="254">
        <f>SUM(N132:N136)</f>
        <v>0</v>
      </c>
      <c r="O137" s="262"/>
      <c r="P137" s="210">
        <f>SUM(P132:P136)</f>
        <v>0</v>
      </c>
      <c r="Q137" s="263"/>
      <c r="R137" s="317"/>
      <c r="S137" s="318"/>
      <c r="T137" s="318"/>
    </row>
    <row r="138" spans="1:20">
      <c r="A138" s="153"/>
      <c r="B138" s="2"/>
      <c r="C138" s="72"/>
      <c r="D138" s="134"/>
      <c r="E138" s="65"/>
      <c r="F138" s="65"/>
      <c r="G138" s="65"/>
      <c r="H138" s="65"/>
      <c r="I138" s="65"/>
      <c r="J138" s="65"/>
      <c r="K138" s="65"/>
      <c r="L138" s="65"/>
      <c r="M138" s="65"/>
      <c r="N138" s="181"/>
      <c r="R138" s="317"/>
      <c r="S138" s="318"/>
      <c r="T138" s="318"/>
    </row>
    <row r="139" spans="1:20" ht="16" customHeight="1">
      <c r="A139" s="154" t="s">
        <v>178</v>
      </c>
      <c r="B139" s="325" t="s">
        <v>11</v>
      </c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6"/>
      <c r="R139" s="317"/>
      <c r="S139" s="318"/>
      <c r="T139" s="318"/>
    </row>
    <row r="140" spans="1:20" ht="32">
      <c r="A140" s="296" t="s">
        <v>156</v>
      </c>
      <c r="B140" s="297" t="s">
        <v>310</v>
      </c>
      <c r="C140" s="288">
        <v>0</v>
      </c>
      <c r="D140" s="282"/>
      <c r="E140" s="261"/>
      <c r="F140" s="261"/>
      <c r="G140" s="261"/>
      <c r="H140" s="261"/>
      <c r="I140" s="261"/>
      <c r="J140" s="261"/>
      <c r="K140" s="261"/>
      <c r="L140" s="261"/>
      <c r="M140" s="267" t="s">
        <v>156</v>
      </c>
      <c r="N140" s="264">
        <v>0</v>
      </c>
      <c r="O140" s="255">
        <v>0</v>
      </c>
      <c r="P140" s="255">
        <f>O140*N140</f>
        <v>0</v>
      </c>
      <c r="Q140" s="78"/>
      <c r="R140" s="317"/>
      <c r="S140" s="318"/>
      <c r="T140" s="318"/>
    </row>
    <row r="141" spans="1:20" ht="32">
      <c r="A141" s="296" t="s">
        <v>157</v>
      </c>
      <c r="B141" s="297" t="s">
        <v>163</v>
      </c>
      <c r="C141" s="288">
        <v>0</v>
      </c>
      <c r="D141" s="282"/>
      <c r="E141" s="261"/>
      <c r="F141" s="261"/>
      <c r="G141" s="261"/>
      <c r="H141" s="261"/>
      <c r="I141" s="261"/>
      <c r="J141" s="261"/>
      <c r="K141" s="261"/>
      <c r="L141" s="261"/>
      <c r="M141" s="267" t="s">
        <v>157</v>
      </c>
      <c r="N141" s="264">
        <v>0</v>
      </c>
      <c r="O141" s="255">
        <v>0</v>
      </c>
      <c r="P141" s="255">
        <f>O141*N141</f>
        <v>0</v>
      </c>
      <c r="Q141" s="78"/>
      <c r="R141" s="317"/>
      <c r="S141" s="318"/>
      <c r="T141" s="318"/>
    </row>
    <row r="142" spans="1:20">
      <c r="A142" s="350" t="s">
        <v>179</v>
      </c>
      <c r="B142" s="351"/>
      <c r="C142" s="114"/>
      <c r="D142" s="136"/>
      <c r="E142" s="115"/>
      <c r="F142" s="115"/>
      <c r="G142" s="115"/>
      <c r="H142" s="115"/>
      <c r="I142" s="115"/>
      <c r="J142" s="115"/>
      <c r="K142" s="115"/>
      <c r="L142" s="115"/>
      <c r="M142" s="115"/>
      <c r="N142" s="184">
        <f>SUM(N140:N141)</f>
        <v>0</v>
      </c>
      <c r="O142" s="200"/>
      <c r="P142" s="116">
        <f>SUM(P140:P141)</f>
        <v>0</v>
      </c>
      <c r="Q142" s="117"/>
      <c r="R142" s="317"/>
      <c r="S142" s="318"/>
      <c r="T142" s="318"/>
    </row>
    <row r="143" spans="1:20">
      <c r="A143" s="155"/>
      <c r="B143" s="6"/>
      <c r="C143" s="73"/>
      <c r="D143" s="137"/>
      <c r="E143" s="66"/>
      <c r="F143" s="66"/>
      <c r="G143" s="66"/>
      <c r="H143" s="66"/>
      <c r="I143" s="66"/>
      <c r="J143" s="66"/>
      <c r="K143" s="66"/>
      <c r="L143" s="66"/>
      <c r="M143" s="66"/>
      <c r="R143" s="317"/>
      <c r="S143" s="318"/>
      <c r="T143" s="318"/>
    </row>
    <row r="144" spans="1:20" ht="16" customHeight="1">
      <c r="A144" s="352" t="s">
        <v>180</v>
      </c>
      <c r="B144" s="353"/>
      <c r="C144" s="90"/>
      <c r="D144" s="138"/>
      <c r="E144" s="168">
        <f>E137+E128</f>
        <v>276.21000000000004</v>
      </c>
      <c r="F144" s="90"/>
      <c r="G144" s="90"/>
      <c r="H144" s="90"/>
      <c r="I144" s="90"/>
      <c r="J144" s="91"/>
      <c r="K144" s="241"/>
      <c r="L144" s="241"/>
      <c r="M144" s="241"/>
      <c r="N144" s="242"/>
      <c r="O144" s="243"/>
      <c r="P144" s="244">
        <f>P142+P137+P128</f>
        <v>0</v>
      </c>
      <c r="Q144" s="245"/>
      <c r="R144" s="317"/>
      <c r="S144" s="318"/>
      <c r="T144" s="318"/>
    </row>
    <row r="145" spans="1:20">
      <c r="R145" s="317"/>
      <c r="S145" s="318"/>
      <c r="T145" s="318"/>
    </row>
    <row r="146" spans="1:20">
      <c r="A146" s="346" t="s">
        <v>181</v>
      </c>
      <c r="B146" s="347"/>
      <c r="C146" s="103"/>
      <c r="D146" s="139"/>
      <c r="E146" s="170">
        <f>E144+E116</f>
        <v>3148.4399999999996</v>
      </c>
      <c r="F146" s="104"/>
      <c r="G146" s="104"/>
      <c r="H146" s="104"/>
      <c r="I146" s="104"/>
      <c r="J146" s="105"/>
      <c r="R146" s="317"/>
      <c r="S146" s="318"/>
      <c r="T146" s="318"/>
    </row>
    <row r="147" spans="1:20">
      <c r="A147" s="372" t="s">
        <v>287</v>
      </c>
      <c r="B147" s="373"/>
      <c r="C147" s="228"/>
      <c r="D147" s="253"/>
      <c r="E147" s="228"/>
      <c r="F147" s="228"/>
      <c r="G147" s="228"/>
      <c r="H147" s="228"/>
      <c r="I147" s="228"/>
      <c r="J147" s="228"/>
      <c r="K147" s="252"/>
      <c r="L147" s="246"/>
      <c r="M147" s="251"/>
      <c r="N147" s="247"/>
      <c r="O147" s="248"/>
      <c r="P147" s="249">
        <f>P144+P117</f>
        <v>0</v>
      </c>
      <c r="Q147" s="250"/>
      <c r="R147" s="317"/>
      <c r="S147" s="318"/>
      <c r="T147" s="318"/>
    </row>
    <row r="148" spans="1:20">
      <c r="A148" s="363" t="s">
        <v>243</v>
      </c>
      <c r="B148" s="364"/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5"/>
      <c r="R148" s="317"/>
      <c r="S148" s="318"/>
      <c r="T148" s="318"/>
    </row>
  </sheetData>
  <sheetProtection selectLockedCells="1" selectUnlockedCells="1"/>
  <mergeCells count="172">
    <mergeCell ref="R125:T125"/>
    <mergeCell ref="R77:T77"/>
    <mergeCell ref="R78:T78"/>
    <mergeCell ref="R82:T82"/>
    <mergeCell ref="R83:T83"/>
    <mergeCell ref="R124:T124"/>
    <mergeCell ref="R114:T114"/>
    <mergeCell ref="R116:T116"/>
    <mergeCell ref="R117:T117"/>
    <mergeCell ref="R108:T108"/>
    <mergeCell ref="A147:B147"/>
    <mergeCell ref="R141:T141"/>
    <mergeCell ref="R132:T132"/>
    <mergeCell ref="R133:T133"/>
    <mergeCell ref="R134:T134"/>
    <mergeCell ref="R135:T135"/>
    <mergeCell ref="R136:T136"/>
    <mergeCell ref="R142:T142"/>
    <mergeCell ref="R143:T143"/>
    <mergeCell ref="R144:T144"/>
    <mergeCell ref="R145:T145"/>
    <mergeCell ref="R1:T1"/>
    <mergeCell ref="R34:T34"/>
    <mergeCell ref="R35:T35"/>
    <mergeCell ref="R36:T36"/>
    <mergeCell ref="R37:T37"/>
    <mergeCell ref="R38:T38"/>
    <mergeCell ref="R40:T40"/>
    <mergeCell ref="R61:T61"/>
    <mergeCell ref="R69:T69"/>
    <mergeCell ref="R31:T31"/>
    <mergeCell ref="R33:T33"/>
    <mergeCell ref="R16:T16"/>
    <mergeCell ref="R17:T17"/>
    <mergeCell ref="R18:T18"/>
    <mergeCell ref="R19:T19"/>
    <mergeCell ref="R20:T20"/>
    <mergeCell ref="R21:T21"/>
    <mergeCell ref="R22:T22"/>
    <mergeCell ref="R23:T23"/>
    <mergeCell ref="R6:T6"/>
    <mergeCell ref="R7:T7"/>
    <mergeCell ref="R8:T8"/>
    <mergeCell ref="R9:T9"/>
    <mergeCell ref="R3:T3"/>
    <mergeCell ref="A148:Q148"/>
    <mergeCell ref="R148:T148"/>
    <mergeCell ref="R29:T29"/>
    <mergeCell ref="R30:T30"/>
    <mergeCell ref="R43:T43"/>
    <mergeCell ref="R44:T44"/>
    <mergeCell ref="R45:T45"/>
    <mergeCell ref="R46:T46"/>
    <mergeCell ref="R47:T47"/>
    <mergeCell ref="R119:T119"/>
    <mergeCell ref="R146:T146"/>
    <mergeCell ref="R137:T137"/>
    <mergeCell ref="R138:T138"/>
    <mergeCell ref="R139:T139"/>
    <mergeCell ref="R140:T140"/>
    <mergeCell ref="R147:T147"/>
    <mergeCell ref="A129:B129"/>
    <mergeCell ref="R130:T130"/>
    <mergeCell ref="R72:T72"/>
    <mergeCell ref="R107:T107"/>
    <mergeCell ref="R109:T109"/>
    <mergeCell ref="R113:T113"/>
    <mergeCell ref="R115:T115"/>
    <mergeCell ref="R118:T118"/>
    <mergeCell ref="R54:T54"/>
    <mergeCell ref="R13:T13"/>
    <mergeCell ref="R14:T14"/>
    <mergeCell ref="R15:T15"/>
    <mergeCell ref="R55:T55"/>
    <mergeCell ref="R48:T48"/>
    <mergeCell ref="R10:T10"/>
    <mergeCell ref="R12:T12"/>
    <mergeCell ref="A41:B41"/>
    <mergeCell ref="A40:B40"/>
    <mergeCell ref="R24:T24"/>
    <mergeCell ref="R25:T25"/>
    <mergeCell ref="R26:T26"/>
    <mergeCell ref="R28:T28"/>
    <mergeCell ref="R80:T80"/>
    <mergeCell ref="R86:T86"/>
    <mergeCell ref="R87:T87"/>
    <mergeCell ref="R88:T88"/>
    <mergeCell ref="R104:T104"/>
    <mergeCell ref="A2:T2"/>
    <mergeCell ref="A73:T73"/>
    <mergeCell ref="R67:T67"/>
    <mergeCell ref="R68:T68"/>
    <mergeCell ref="R70:T70"/>
    <mergeCell ref="R71:T71"/>
    <mergeCell ref="R62:T62"/>
    <mergeCell ref="R63:T63"/>
    <mergeCell ref="R64:T64"/>
    <mergeCell ref="R65:T65"/>
    <mergeCell ref="R66:T66"/>
    <mergeCell ref="R56:T56"/>
    <mergeCell ref="R57:T57"/>
    <mergeCell ref="R58:T58"/>
    <mergeCell ref="R59:T59"/>
    <mergeCell ref="R60:T60"/>
    <mergeCell ref="R39:T39"/>
    <mergeCell ref="R42:T42"/>
    <mergeCell ref="R53:T53"/>
    <mergeCell ref="A146:B146"/>
    <mergeCell ref="A71:B71"/>
    <mergeCell ref="A142:B142"/>
    <mergeCell ref="A144:B144"/>
    <mergeCell ref="R126:T126"/>
    <mergeCell ref="R128:T128"/>
    <mergeCell ref="R129:T129"/>
    <mergeCell ref="R131:T131"/>
    <mergeCell ref="R94:T94"/>
    <mergeCell ref="R95:T95"/>
    <mergeCell ref="R100:T100"/>
    <mergeCell ref="R102:T102"/>
    <mergeCell ref="R105:T105"/>
    <mergeCell ref="R96:T96"/>
    <mergeCell ref="R97:T97"/>
    <mergeCell ref="R98:T98"/>
    <mergeCell ref="R99:T99"/>
    <mergeCell ref="R101:T101"/>
    <mergeCell ref="R103:T103"/>
    <mergeCell ref="R111:T111"/>
    <mergeCell ref="R112:T112"/>
    <mergeCell ref="A110:T110"/>
    <mergeCell ref="R89:T89"/>
    <mergeCell ref="R90:T90"/>
    <mergeCell ref="R120:T120"/>
    <mergeCell ref="R121:T121"/>
    <mergeCell ref="R4:T4"/>
    <mergeCell ref="R5:T5"/>
    <mergeCell ref="R11:T11"/>
    <mergeCell ref="R27:T27"/>
    <mergeCell ref="R32:T32"/>
    <mergeCell ref="R41:T41"/>
    <mergeCell ref="B131:Q131"/>
    <mergeCell ref="R106:T106"/>
    <mergeCell ref="R84:T84"/>
    <mergeCell ref="R81:T81"/>
    <mergeCell ref="R85:T85"/>
    <mergeCell ref="R49:T49"/>
    <mergeCell ref="R50:T50"/>
    <mergeCell ref="R74:T74"/>
    <mergeCell ref="R75:T75"/>
    <mergeCell ref="R76:T76"/>
    <mergeCell ref="R51:T51"/>
    <mergeCell ref="R52:T52"/>
    <mergeCell ref="R92:T92"/>
    <mergeCell ref="R91:T91"/>
    <mergeCell ref="R93:T93"/>
    <mergeCell ref="R79:T79"/>
    <mergeCell ref="B139:Q139"/>
    <mergeCell ref="A128:B128"/>
    <mergeCell ref="A137:B137"/>
    <mergeCell ref="A116:B116"/>
    <mergeCell ref="A68:B68"/>
    <mergeCell ref="A108:B108"/>
    <mergeCell ref="A60:B60"/>
    <mergeCell ref="A39:B39"/>
    <mergeCell ref="A72:B72"/>
    <mergeCell ref="A109:B109"/>
    <mergeCell ref="A119:Q119"/>
    <mergeCell ref="A61:B61"/>
    <mergeCell ref="A69:B69"/>
    <mergeCell ref="M63:P63"/>
    <mergeCell ref="M74:P74"/>
    <mergeCell ref="A114:B114"/>
    <mergeCell ref="A117:B117"/>
  </mergeCells>
  <printOptions horizontalCentered="1"/>
  <pageMargins left="0" right="0" top="0" bottom="0" header="0" footer="0"/>
  <pageSetup paperSize="9" scale="36" orientation="portrait" horizontalDpi="4294967292" verticalDpi="4294967292"/>
  <rowBreaks count="1" manualBreakCount="1">
    <brk id="138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6"/>
  <sheetViews>
    <sheetView workbookViewId="0">
      <selection activeCell="C33" sqref="C33"/>
    </sheetView>
  </sheetViews>
  <sheetFormatPr baseColWidth="10" defaultRowHeight="15"/>
  <cols>
    <col min="2" max="2" width="38.33203125" customWidth="1"/>
  </cols>
  <sheetData>
    <row r="1" spans="1:16384">
      <c r="A1" s="302" t="s">
        <v>27</v>
      </c>
      <c r="B1" s="374"/>
      <c r="C1" s="374"/>
      <c r="D1" s="374"/>
      <c r="E1" s="374"/>
    </row>
    <row r="2" spans="1:16384">
      <c r="A2" s="374"/>
      <c r="B2" s="374"/>
      <c r="C2" s="374"/>
      <c r="D2" s="374"/>
      <c r="E2" s="374"/>
    </row>
    <row r="3" spans="1:16384">
      <c r="A3" s="77"/>
      <c r="B3" s="77"/>
      <c r="C3" s="77"/>
      <c r="D3" s="77"/>
      <c r="E3" s="77"/>
      <c r="F3" s="77"/>
      <c r="G3" s="77"/>
      <c r="H3" s="7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6"/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6"/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6"/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6"/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6"/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6"/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6"/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6"/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6"/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6"/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6"/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6"/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6"/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6"/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6"/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6"/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6"/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6"/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6"/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6"/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6"/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6"/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6"/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6"/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6"/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6"/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6"/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6"/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6"/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6"/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6"/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6"/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6"/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6"/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6"/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6"/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6"/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6"/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6"/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6"/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6"/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6"/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6"/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6"/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6"/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6"/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6"/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6"/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6"/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6"/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6"/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6"/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6"/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6"/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6"/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6"/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6"/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6"/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6"/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6"/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6"/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6"/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6"/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6"/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6"/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6"/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6"/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6"/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6"/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6"/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6"/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6"/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6"/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6"/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6"/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6"/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6"/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6"/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6"/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6"/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6"/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6"/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6"/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6"/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6"/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6"/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6"/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6"/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6"/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6"/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6"/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6"/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6"/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6"/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6"/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6"/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6"/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6"/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6"/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6"/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6"/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6"/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6"/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6"/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6"/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6"/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6"/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6"/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6"/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6"/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6"/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6"/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6"/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6"/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6"/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6"/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6"/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6"/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6"/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6"/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6"/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6"/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6"/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6"/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6"/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6"/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6"/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6"/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6"/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6"/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6"/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6"/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6"/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6"/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6"/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6"/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6"/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6"/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6"/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6"/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6"/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6"/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6"/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6"/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6"/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6"/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6"/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6"/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6"/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6"/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6"/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6"/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6"/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6"/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6"/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6"/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6"/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6"/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6"/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6"/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6"/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6"/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6"/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6"/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6"/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6"/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6"/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6"/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6"/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6"/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6"/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6"/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6"/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6"/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6"/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6"/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6"/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6"/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6"/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6"/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6"/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6"/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6"/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6"/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6"/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6"/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6"/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6"/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6"/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6"/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6"/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6"/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6"/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6"/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6"/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6"/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6"/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6"/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6"/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6"/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6"/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6"/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6"/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6"/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6"/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6"/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6"/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6"/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6"/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6"/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6"/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6"/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6"/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6"/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6"/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6"/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6"/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6"/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6"/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6"/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6"/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6"/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6"/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6"/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6"/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6"/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6"/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6"/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6"/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6"/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6"/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6"/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6"/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6"/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6"/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6"/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6"/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6"/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6"/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6"/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6"/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6"/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6"/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6"/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6"/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6"/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6"/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6"/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6"/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6"/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6"/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6"/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6"/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6"/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6"/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6"/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6"/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6"/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6"/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6"/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6"/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6"/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6"/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6"/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6"/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6"/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6"/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6"/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6"/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6"/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6"/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6"/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6"/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6"/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6"/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6"/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6"/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6"/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6"/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6"/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6"/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6"/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6"/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6"/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6"/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6"/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6"/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6"/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6"/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6"/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6"/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6"/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6"/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6"/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6"/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6"/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6"/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6"/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6"/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6"/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6"/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6"/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6"/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6"/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6"/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6"/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6"/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6"/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6"/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6"/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6"/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6"/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6"/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6"/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6"/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6"/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6"/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6"/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6"/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6"/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6"/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6"/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6"/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6"/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6"/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6"/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6"/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6"/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6"/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6"/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6"/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6"/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6"/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6"/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6"/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6"/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6"/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6"/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6"/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6"/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6"/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6"/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6"/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6"/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6"/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6"/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6"/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6"/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6"/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6"/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6"/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6"/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6"/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6"/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6"/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6"/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6"/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6"/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6"/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6"/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6"/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6"/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6"/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6"/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6"/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6"/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6"/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6"/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6"/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6"/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6"/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6"/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6"/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6"/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6"/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6"/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6"/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6"/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6"/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6"/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6"/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6"/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6"/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6"/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6"/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6"/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6"/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6"/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6"/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6"/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6"/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6"/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6"/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6"/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6"/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6"/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6"/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6"/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6"/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6"/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6"/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6"/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6"/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6"/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6"/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6"/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6"/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6"/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6"/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6"/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6"/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6"/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6"/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6"/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6"/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6"/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6"/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6"/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6"/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6"/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6"/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6"/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6"/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6"/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6"/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6"/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6"/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6"/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6"/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6"/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6"/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6"/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6"/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6"/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6"/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6"/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6"/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6"/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6"/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6"/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6"/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6"/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6"/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6"/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6"/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6"/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6"/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6"/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6"/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6"/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6"/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6"/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6"/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6"/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6"/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6"/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6"/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6"/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6"/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6"/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6"/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6"/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6"/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6"/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6"/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6"/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6"/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6"/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6"/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6"/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6"/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6"/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6"/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6"/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6"/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6"/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6"/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6"/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6"/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6"/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6"/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6"/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6"/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6"/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6"/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6"/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6"/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6"/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6"/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6"/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6"/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6"/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6"/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6"/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6"/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6"/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6"/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6"/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6"/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6"/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6"/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6"/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6"/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6"/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6"/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6"/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6"/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6"/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6"/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6"/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6"/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6"/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6"/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6"/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6"/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6"/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6"/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6"/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6"/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6"/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6"/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6"/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6"/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6"/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6"/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6"/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6"/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6"/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6"/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6"/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6"/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6"/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6"/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6"/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6"/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6"/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6"/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6"/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6"/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6"/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6"/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6"/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6"/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6"/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6"/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6"/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6"/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6"/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6"/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6"/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6"/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6"/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6"/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6"/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6"/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6"/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6"/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6"/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6"/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6"/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6"/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6"/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6"/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6"/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6"/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6"/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6"/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6"/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6"/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6"/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6"/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6"/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6"/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6"/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6"/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6"/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6"/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6"/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6"/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6"/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6"/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6"/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6"/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6"/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6"/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6"/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6"/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6"/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6"/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6"/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6"/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6"/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6"/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6"/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6"/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6"/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6"/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6"/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6"/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6"/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6"/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6"/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6"/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6"/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6"/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6"/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6"/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6"/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6"/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6"/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6"/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6"/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6"/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6"/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6"/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6"/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6"/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6"/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6"/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6"/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6"/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6"/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6"/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6"/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6"/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6"/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6"/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6"/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6"/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6"/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6"/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6"/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6"/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6"/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6"/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6"/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6"/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6"/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6"/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6"/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6"/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6"/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6"/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6"/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6"/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6"/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6"/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6"/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6"/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6"/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6"/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6"/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6"/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6"/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6"/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6"/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6"/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6"/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6"/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6"/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6"/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6"/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6"/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6"/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6"/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6"/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6"/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6"/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6"/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6"/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6"/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6"/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6"/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6"/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6"/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6"/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6"/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6"/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6"/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6"/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6"/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6"/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6"/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6"/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6"/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6"/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6"/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6"/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6"/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6"/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6"/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6"/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6"/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6"/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6"/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6"/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6"/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6"/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6"/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6"/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6"/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6"/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6"/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6"/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6"/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6"/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6"/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6"/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6"/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6"/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6"/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6"/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6"/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6"/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6"/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6"/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6"/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6"/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6"/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6"/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6"/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6"/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6"/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6"/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6"/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6"/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6"/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6"/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6"/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6"/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6"/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6"/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6"/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6"/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6"/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6"/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6"/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6"/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6"/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6"/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6"/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6"/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6"/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6"/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6"/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6"/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6"/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6"/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6"/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6"/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6"/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6"/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6"/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6"/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6"/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6"/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6"/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6"/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6"/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6"/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6"/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6"/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6"/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6"/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6"/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6"/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6"/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6"/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6"/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6"/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6"/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6"/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6"/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6"/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6"/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6"/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6"/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6"/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6"/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6"/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6"/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6"/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6"/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6"/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6"/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6"/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6"/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6"/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6"/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6"/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6"/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6"/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6"/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6"/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6"/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6"/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6"/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6"/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6"/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6"/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6"/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6"/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6"/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6"/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6"/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6"/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6"/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6"/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6"/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6"/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6"/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6"/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6"/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6"/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6"/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6"/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6"/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6"/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6"/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6"/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6"/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6"/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6"/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6"/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6"/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6"/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6"/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6"/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6"/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6"/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6"/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6"/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6"/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6"/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6"/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6"/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6"/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6"/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6"/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6"/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6"/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6"/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6"/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6"/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6"/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6"/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6"/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6"/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6"/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6"/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6"/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6"/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6"/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6"/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6"/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6"/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6"/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6"/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6"/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6"/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6"/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6"/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6"/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6"/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6"/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6"/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6"/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6"/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6"/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6"/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6"/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6"/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6"/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6"/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6"/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6"/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6"/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6"/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6"/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6"/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6"/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6"/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6"/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6"/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6"/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6"/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6"/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6"/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6"/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6"/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6"/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6"/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6"/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6"/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6"/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6"/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6"/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6"/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6"/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6"/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6"/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6"/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6"/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6"/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6"/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6"/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6"/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6"/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6"/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6"/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6"/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6"/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6"/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6"/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6"/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6"/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6"/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6"/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6"/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6"/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6"/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6"/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6"/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6"/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6"/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6"/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6"/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6"/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6"/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6"/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6"/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6"/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6"/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6"/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6"/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6"/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6"/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6"/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6"/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6"/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6"/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6"/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6"/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6"/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6"/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6"/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6"/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6"/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6"/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6"/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6"/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6"/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6"/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6"/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6"/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6"/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6"/>
      <c r="XDJ3" s="56"/>
      <c r="XDK3" s="56"/>
      <c r="XDL3" s="56"/>
      <c r="XDM3" s="56"/>
      <c r="XDN3" s="56"/>
      <c r="XDO3" s="56"/>
      <c r="XDP3" s="56"/>
      <c r="XDQ3" s="56"/>
      <c r="XDR3" s="56"/>
      <c r="XDS3" s="56"/>
      <c r="XDT3" s="56"/>
      <c r="XDU3" s="56"/>
      <c r="XDV3" s="56"/>
      <c r="XDW3" s="56"/>
      <c r="XDX3" s="56"/>
      <c r="XDY3" s="56"/>
      <c r="XDZ3" s="56"/>
      <c r="XEA3" s="56"/>
      <c r="XEB3" s="56"/>
      <c r="XEC3" s="56"/>
      <c r="XED3" s="56"/>
      <c r="XEE3" s="56"/>
      <c r="XEF3" s="56"/>
      <c r="XEG3" s="56"/>
      <c r="XEH3" s="56"/>
      <c r="XEI3" s="56"/>
      <c r="XEJ3" s="56"/>
      <c r="XEK3" s="56"/>
      <c r="XEL3" s="56"/>
      <c r="XEM3" s="56"/>
      <c r="XEN3" s="56"/>
      <c r="XEO3" s="56"/>
      <c r="XEP3" s="56"/>
      <c r="XEQ3" s="56"/>
      <c r="XER3" s="56"/>
      <c r="XES3" s="56"/>
      <c r="XET3" s="56"/>
      <c r="XEU3" s="56"/>
      <c r="XEV3" s="56"/>
      <c r="XEW3" s="56"/>
      <c r="XEX3" s="56"/>
      <c r="XEY3" s="56"/>
      <c r="XEZ3" s="56"/>
      <c r="XFA3" s="56"/>
      <c r="XFB3" s="56"/>
      <c r="XFC3" s="56"/>
      <c r="XFD3" s="56"/>
    </row>
    <row r="4" spans="1:16384" ht="16">
      <c r="A4" s="4"/>
      <c r="B4" s="15" t="s">
        <v>27</v>
      </c>
      <c r="C4" s="25" t="s">
        <v>2</v>
      </c>
      <c r="D4" s="9"/>
      <c r="E4" s="10"/>
      <c r="F4" s="1"/>
    </row>
    <row r="5" spans="1:16384" ht="16">
      <c r="A5" s="37" t="s">
        <v>40</v>
      </c>
      <c r="B5" s="3" t="s">
        <v>0</v>
      </c>
      <c r="C5" s="26" t="s">
        <v>1</v>
      </c>
      <c r="D5" s="11" t="s">
        <v>3</v>
      </c>
      <c r="E5" s="12" t="s">
        <v>4</v>
      </c>
      <c r="F5" s="1"/>
    </row>
    <row r="6" spans="1:16384">
      <c r="A6" s="5"/>
      <c r="B6" s="7"/>
      <c r="C6" s="24"/>
      <c r="D6" s="13"/>
      <c r="E6" s="14"/>
    </row>
    <row r="7" spans="1:16384" ht="16">
      <c r="A7" s="16" t="s">
        <v>12</v>
      </c>
      <c r="B7" s="17" t="s">
        <v>13</v>
      </c>
      <c r="C7" s="27"/>
      <c r="D7" s="18"/>
      <c r="E7" s="45">
        <f>E8+E17+E20</f>
        <v>0</v>
      </c>
    </row>
    <row r="8" spans="1:16384" ht="16">
      <c r="A8" s="16"/>
      <c r="B8" s="17" t="s">
        <v>14</v>
      </c>
      <c r="C8" s="27"/>
      <c r="D8" s="18"/>
      <c r="E8" s="45">
        <f>SUM(E9:E13)</f>
        <v>0</v>
      </c>
    </row>
    <row r="9" spans="1:16384" ht="16">
      <c r="A9" s="5" t="s">
        <v>15</v>
      </c>
      <c r="B9" s="6" t="s">
        <v>164</v>
      </c>
      <c r="C9" s="40">
        <v>1</v>
      </c>
      <c r="D9" s="41">
        <v>0</v>
      </c>
      <c r="E9" s="44">
        <f t="shared" ref="E9:E12" si="0">SUM(C9*D9)</f>
        <v>0</v>
      </c>
    </row>
    <row r="10" spans="1:16384" ht="16">
      <c r="A10" s="5" t="s">
        <v>16</v>
      </c>
      <c r="B10" s="8" t="s">
        <v>17</v>
      </c>
      <c r="C10" s="40">
        <v>1</v>
      </c>
      <c r="D10" s="41">
        <v>0</v>
      </c>
      <c r="E10" s="44">
        <f t="shared" si="0"/>
        <v>0</v>
      </c>
    </row>
    <row r="11" spans="1:16384" ht="16">
      <c r="A11" s="5" t="s">
        <v>18</v>
      </c>
      <c r="B11" s="8" t="s">
        <v>162</v>
      </c>
      <c r="C11" s="40">
        <v>1</v>
      </c>
      <c r="D11" s="41">
        <v>0</v>
      </c>
      <c r="E11" s="44">
        <f t="shared" si="0"/>
        <v>0</v>
      </c>
    </row>
    <row r="12" spans="1:16384" ht="16">
      <c r="A12" s="5" t="s">
        <v>19</v>
      </c>
      <c r="B12" s="8" t="s">
        <v>21</v>
      </c>
      <c r="C12" s="40">
        <v>1</v>
      </c>
      <c r="D12" s="41">
        <v>0</v>
      </c>
      <c r="E12" s="44">
        <f t="shared" si="0"/>
        <v>0</v>
      </c>
    </row>
    <row r="13" spans="1:16384" ht="16">
      <c r="A13" s="5" t="s">
        <v>20</v>
      </c>
      <c r="B13" s="6" t="s">
        <v>23</v>
      </c>
      <c r="C13" s="40">
        <v>1</v>
      </c>
      <c r="D13" s="41">
        <v>0</v>
      </c>
      <c r="E13" s="44">
        <f>SUM(C13*D13)</f>
        <v>0</v>
      </c>
    </row>
    <row r="14" spans="1:16384" ht="16">
      <c r="A14" s="5" t="s">
        <v>22</v>
      </c>
      <c r="B14" s="6" t="s">
        <v>165</v>
      </c>
      <c r="C14" s="40">
        <v>1</v>
      </c>
      <c r="D14" s="41">
        <v>0</v>
      </c>
      <c r="E14" s="44">
        <f t="shared" ref="E14:E15" si="1">SUM(C14*D14)</f>
        <v>0</v>
      </c>
    </row>
    <row r="15" spans="1:16384" ht="16">
      <c r="A15" s="5" t="s">
        <v>24</v>
      </c>
      <c r="B15" s="6" t="s">
        <v>25</v>
      </c>
      <c r="C15" s="40">
        <v>1</v>
      </c>
      <c r="D15" s="41">
        <v>0</v>
      </c>
      <c r="E15" s="44">
        <f t="shared" si="1"/>
        <v>0</v>
      </c>
    </row>
    <row r="16" spans="1:16384">
      <c r="A16" s="5"/>
      <c r="B16" s="6"/>
      <c r="C16" s="24"/>
      <c r="D16" s="13"/>
      <c r="E16" s="14"/>
    </row>
    <row r="17" spans="1:5" ht="16">
      <c r="A17" s="19"/>
      <c r="B17" s="20" t="s">
        <v>26</v>
      </c>
      <c r="C17" s="28"/>
      <c r="D17" s="18"/>
      <c r="E17" s="46">
        <f>SUM(E18:E18)</f>
        <v>0</v>
      </c>
    </row>
    <row r="18" spans="1:5" ht="16">
      <c r="A18" s="5" t="s">
        <v>58</v>
      </c>
      <c r="B18" s="6" t="s">
        <v>57</v>
      </c>
      <c r="C18" s="40">
        <v>1</v>
      </c>
      <c r="D18" s="41">
        <v>0</v>
      </c>
      <c r="E18" s="44">
        <f t="shared" ref="E18" si="2">SUM(C18*D18)</f>
        <v>0</v>
      </c>
    </row>
    <row r="19" spans="1:5">
      <c r="A19" s="22"/>
      <c r="B19" s="21"/>
      <c r="C19" s="22"/>
      <c r="D19" s="21"/>
      <c r="E19" s="48"/>
    </row>
    <row r="20" spans="1:5" ht="16">
      <c r="A20" s="19"/>
      <c r="B20" s="20" t="s">
        <v>138</v>
      </c>
      <c r="C20" s="28"/>
      <c r="D20" s="18"/>
      <c r="E20" s="46">
        <f>SUM(E21:E21)</f>
        <v>0</v>
      </c>
    </row>
    <row r="21" spans="1:5" ht="14" customHeight="1">
      <c r="A21" s="38" t="s">
        <v>59</v>
      </c>
      <c r="B21" s="39" t="s">
        <v>42</v>
      </c>
      <c r="C21" s="42">
        <v>1</v>
      </c>
      <c r="D21" s="43">
        <v>0</v>
      </c>
      <c r="E21" s="47">
        <f t="shared" ref="E21" si="3">SUM(C21*D21)</f>
        <v>0</v>
      </c>
    </row>
    <row r="23" spans="1:5" ht="16">
      <c r="A23" s="54"/>
      <c r="B23" s="55" t="s">
        <v>43</v>
      </c>
      <c r="C23" s="375"/>
      <c r="D23" s="376"/>
      <c r="E23" s="377"/>
    </row>
    <row r="24" spans="1:5" ht="15" customHeight="1">
      <c r="A24" s="64"/>
      <c r="B24" s="118" t="s">
        <v>60</v>
      </c>
      <c r="C24" s="322"/>
      <c r="D24" s="323"/>
      <c r="E24" s="324"/>
    </row>
    <row r="25" spans="1:5" ht="15" customHeight="1">
      <c r="B25" s="118" t="s">
        <v>61</v>
      </c>
      <c r="C25" s="322"/>
      <c r="D25" s="323"/>
      <c r="E25" s="324"/>
    </row>
    <row r="26" spans="1:5">
      <c r="E26" s="21"/>
    </row>
  </sheetData>
  <sheetProtection insertRows="0"/>
  <mergeCells count="4">
    <mergeCell ref="A1:E2"/>
    <mergeCell ref="C23:E23"/>
    <mergeCell ref="C24:E24"/>
    <mergeCell ref="C25:E25"/>
  </mergeCells>
  <phoneticPr fontId="13" type="noConversion"/>
  <pageMargins left="0.75" right="0.75" top="1" bottom="1" header="0.5" footer="0.5"/>
  <pageSetup paperSize="9" scale="99" orientation="portrait" horizontalDpi="4294967292" verticalDpi="4294967292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15E9-160A-274A-B524-39F53739CC20}">
  <dimension ref="A1:I8"/>
  <sheetViews>
    <sheetView zoomScaleNormal="100" workbookViewId="0">
      <selection activeCell="G7" sqref="G7"/>
    </sheetView>
  </sheetViews>
  <sheetFormatPr baseColWidth="10" defaultRowHeight="15"/>
  <cols>
    <col min="7" max="7" width="14.33203125" style="56" customWidth="1"/>
    <col min="8" max="9" width="11.83203125" style="56" customWidth="1"/>
  </cols>
  <sheetData>
    <row r="1" spans="1:9" ht="15" customHeight="1">
      <c r="A1" s="302" t="s">
        <v>140</v>
      </c>
      <c r="B1" s="302"/>
      <c r="C1" s="302"/>
      <c r="D1" s="302"/>
      <c r="E1" s="302"/>
      <c r="F1" s="302"/>
      <c r="G1" s="302"/>
      <c r="H1" s="302"/>
      <c r="I1" s="302"/>
    </row>
    <row r="2" spans="1:9">
      <c r="A2" s="302"/>
      <c r="B2" s="302"/>
      <c r="C2" s="302"/>
      <c r="D2" s="302"/>
      <c r="E2" s="302"/>
      <c r="F2" s="302"/>
      <c r="G2" s="302"/>
      <c r="H2" s="302"/>
      <c r="I2" s="302"/>
    </row>
    <row r="3" spans="1:9">
      <c r="G3" s="56" t="s">
        <v>148</v>
      </c>
      <c r="H3" s="56" t="s">
        <v>149</v>
      </c>
      <c r="I3" s="56" t="s">
        <v>150</v>
      </c>
    </row>
    <row r="4" spans="1:9">
      <c r="A4" s="59" t="s">
        <v>141</v>
      </c>
      <c r="B4" s="381" t="s">
        <v>246</v>
      </c>
      <c r="C4" s="382"/>
      <c r="D4" s="382"/>
      <c r="E4" s="382"/>
      <c r="F4" s="383"/>
      <c r="G4" s="171"/>
      <c r="H4" s="78"/>
      <c r="I4" s="78"/>
    </row>
    <row r="5" spans="1:9">
      <c r="A5" s="59" t="s">
        <v>142</v>
      </c>
      <c r="B5" s="381" t="s">
        <v>143</v>
      </c>
      <c r="C5" s="382"/>
      <c r="D5" s="382"/>
      <c r="E5" s="382"/>
      <c r="F5" s="383"/>
      <c r="G5" s="171"/>
      <c r="H5" s="78"/>
      <c r="I5" s="78"/>
    </row>
    <row r="6" spans="1:9">
      <c r="A6" s="59" t="s">
        <v>144</v>
      </c>
      <c r="B6" s="381" t="s">
        <v>145</v>
      </c>
      <c r="C6" s="382"/>
      <c r="D6" s="382"/>
      <c r="E6" s="382"/>
      <c r="F6" s="383"/>
      <c r="G6" s="171"/>
      <c r="H6" s="78"/>
      <c r="I6" s="78"/>
    </row>
    <row r="7" spans="1:9">
      <c r="A7" s="59" t="s">
        <v>146</v>
      </c>
      <c r="B7" s="381" t="s">
        <v>147</v>
      </c>
      <c r="C7" s="382"/>
      <c r="D7" s="382"/>
      <c r="E7" s="382"/>
      <c r="F7" s="383"/>
      <c r="G7" s="78"/>
      <c r="H7" s="78"/>
      <c r="I7" s="78"/>
    </row>
    <row r="8" spans="1:9">
      <c r="B8" s="378" t="s">
        <v>151</v>
      </c>
      <c r="C8" s="379"/>
      <c r="D8" s="379"/>
      <c r="E8" s="379"/>
      <c r="F8" s="380"/>
      <c r="G8" s="78"/>
      <c r="H8" s="78"/>
      <c r="I8" s="78"/>
    </row>
  </sheetData>
  <mergeCells count="6">
    <mergeCell ref="B8:F8"/>
    <mergeCell ref="A1:I2"/>
    <mergeCell ref="B6:F6"/>
    <mergeCell ref="B5:F5"/>
    <mergeCell ref="B7:F7"/>
    <mergeCell ref="B4:F4"/>
  </mergeCells>
  <pageMargins left="0.7" right="0.7" top="0.75" bottom="0.75" header="0.3" footer="0.3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BRUTO-NETO</vt:lpstr>
      <vt:lpstr>Seznam prostorov</vt:lpstr>
      <vt:lpstr>Zunanje površine</vt:lpstr>
      <vt:lpstr>Ocena investicije</vt:lpstr>
      <vt:lpstr>'BRUTO-NETO'!Print_Area</vt:lpstr>
      <vt:lpstr>'Seznam prostorov'!Print_Area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Skok, arhitekt</dc:creator>
  <cp:lastModifiedBy>Dunja Šutanovac</cp:lastModifiedBy>
  <cp:lastPrinted>2024-07-05T09:09:29Z</cp:lastPrinted>
  <dcterms:created xsi:type="dcterms:W3CDTF">2012-02-27T16:59:02Z</dcterms:created>
  <dcterms:modified xsi:type="dcterms:W3CDTF">2024-07-22T10:55:26Z</dcterms:modified>
</cp:coreProperties>
</file>