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a_delovni_zvezek" defaultThemeVersion="166925"/>
  <mc:AlternateContent xmlns:mc="http://schemas.openxmlformats.org/markup-compatibility/2006">
    <mc:Choice Requires="x15">
      <x15ac:absPath xmlns:x15ac="http://schemas.microsoft.com/office/spreadsheetml/2010/11/ac" url="D:\VPRAŠANJA NATEČAJNIKOV\2024-08-02 RATAJC NOVA TABELA - ZAKLENJENA\"/>
    </mc:Choice>
  </mc:AlternateContent>
  <xr:revisionPtr revIDLastSave="0" documentId="8_{5B786163-381E-433B-BC12-CB5CB209542D}" xr6:coauthVersionLast="47" xr6:coauthVersionMax="47" xr10:uidLastSave="{00000000-0000-0000-0000-000000000000}"/>
  <workbookProtection workbookAlgorithmName="SHA-512" workbookHashValue="0vj4c1iibpJ3oJRDSLza2UXcMF9f+WapYYJMb/KPsaUX9eGTGr4BtjwqmTIiLO3sSnhUxjrQtdkA6TvdIvxZDg==" workbookSaltValue="LPbIryCIMkArergI1edKXQ==" workbookSpinCount="100000" lockStructure="1"/>
  <bookViews>
    <workbookView xWindow="28680" yWindow="-120" windowWidth="29040" windowHeight="17520" activeTab="4" xr2:uid="{00000000-000D-0000-FFFF-FFFF00000000}"/>
  </bookViews>
  <sheets>
    <sheet name="SKUPNI PODATKI" sheetId="1" r:id="rId1"/>
    <sheet name="VRTEC " sheetId="6" r:id="rId2"/>
    <sheet name="OŠ - ŠPORTNA DVORANA+REKONST" sheetId="9" r:id="rId3"/>
    <sheet name="NOGOMETNO ATLETSKI STADION S ŠP" sheetId="8" r:id="rId4"/>
    <sheet name="VREDNOST INVESTICIJE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8" i="8" l="1"/>
  <c r="F98" i="8"/>
  <c r="H96" i="8"/>
  <c r="H80" i="8"/>
  <c r="H58" i="8"/>
  <c r="H38" i="8"/>
  <c r="J30" i="9"/>
  <c r="H121" i="9"/>
  <c r="H111" i="9"/>
  <c r="H99" i="9"/>
  <c r="H80" i="9"/>
  <c r="H78" i="9"/>
  <c r="H66" i="9"/>
  <c r="H44" i="9"/>
  <c r="F44" i="9"/>
  <c r="I24" i="6"/>
  <c r="H123" i="9" l="1"/>
  <c r="H53" i="6"/>
  <c r="J103" i="6"/>
  <c r="J107" i="8"/>
  <c r="J105" i="8"/>
  <c r="J115" i="8"/>
  <c r="J113" i="8"/>
  <c r="J111" i="8"/>
  <c r="J109" i="8"/>
  <c r="I38" i="8"/>
  <c r="I96" i="8"/>
  <c r="I94" i="8"/>
  <c r="F94" i="8"/>
  <c r="I86" i="8"/>
  <c r="J86" i="8" s="1"/>
  <c r="F86" i="8"/>
  <c r="I84" i="8"/>
  <c r="F84" i="8"/>
  <c r="I78" i="8"/>
  <c r="F78" i="8"/>
  <c r="I76" i="8"/>
  <c r="F76" i="8"/>
  <c r="I74" i="8"/>
  <c r="F74" i="8"/>
  <c r="I72" i="8"/>
  <c r="J72" i="8" s="1"/>
  <c r="F72" i="8"/>
  <c r="I70" i="8"/>
  <c r="J70" i="8" s="1"/>
  <c r="F70" i="8"/>
  <c r="I68" i="8"/>
  <c r="F68" i="8"/>
  <c r="I66" i="8"/>
  <c r="F66" i="8"/>
  <c r="I64" i="8"/>
  <c r="I80" i="8" s="1"/>
  <c r="F64" i="8"/>
  <c r="I62" i="8"/>
  <c r="F62" i="8"/>
  <c r="J62" i="8" s="1"/>
  <c r="I56" i="8"/>
  <c r="J56" i="8" s="1"/>
  <c r="F56" i="8"/>
  <c r="I54" i="8"/>
  <c r="J54" i="8" s="1"/>
  <c r="F54" i="8"/>
  <c r="I52" i="8"/>
  <c r="F52" i="8"/>
  <c r="I50" i="8"/>
  <c r="F50" i="8"/>
  <c r="I48" i="8"/>
  <c r="I58" i="8" s="1"/>
  <c r="F48" i="8"/>
  <c r="I46" i="8"/>
  <c r="F46" i="8"/>
  <c r="I44" i="8"/>
  <c r="J44" i="8" s="1"/>
  <c r="F44" i="8"/>
  <c r="I42" i="8"/>
  <c r="F42" i="8"/>
  <c r="I36" i="8"/>
  <c r="F36" i="8"/>
  <c r="I34" i="8"/>
  <c r="F34" i="8"/>
  <c r="I32" i="8"/>
  <c r="J32" i="8" s="1"/>
  <c r="F32" i="8"/>
  <c r="I30" i="8"/>
  <c r="F30" i="8"/>
  <c r="I28" i="8"/>
  <c r="J28" i="8" s="1"/>
  <c r="F28" i="8"/>
  <c r="J147" i="9"/>
  <c r="J145" i="9"/>
  <c r="J141" i="9"/>
  <c r="I127" i="9"/>
  <c r="J127" i="9" s="1"/>
  <c r="I119" i="9"/>
  <c r="F119" i="9"/>
  <c r="F121" i="9" s="1"/>
  <c r="I117" i="9"/>
  <c r="J117" i="9" s="1"/>
  <c r="F117" i="9"/>
  <c r="I115" i="9"/>
  <c r="F115" i="9"/>
  <c r="I109" i="9"/>
  <c r="F109" i="9"/>
  <c r="I107" i="9"/>
  <c r="F107" i="9"/>
  <c r="I105" i="9"/>
  <c r="F105" i="9"/>
  <c r="I97" i="9"/>
  <c r="F97" i="9"/>
  <c r="I95" i="9"/>
  <c r="J95" i="9" s="1"/>
  <c r="F95" i="9"/>
  <c r="I93" i="9"/>
  <c r="F93" i="9"/>
  <c r="I91" i="9"/>
  <c r="J91" i="9" s="1"/>
  <c r="F91" i="9"/>
  <c r="I89" i="9"/>
  <c r="I99" i="9" s="1"/>
  <c r="F89" i="9"/>
  <c r="F99" i="9" s="1"/>
  <c r="I76" i="9"/>
  <c r="F76" i="9"/>
  <c r="I74" i="9"/>
  <c r="F74" i="9"/>
  <c r="I72" i="9"/>
  <c r="F72" i="9"/>
  <c r="I70" i="9"/>
  <c r="F70" i="9"/>
  <c r="I64" i="9"/>
  <c r="F64" i="9"/>
  <c r="I62" i="9"/>
  <c r="F62" i="9"/>
  <c r="I60" i="9"/>
  <c r="F60" i="9"/>
  <c r="I58" i="9"/>
  <c r="F58" i="9"/>
  <c r="I56" i="9"/>
  <c r="F56" i="9"/>
  <c r="I54" i="9"/>
  <c r="F54" i="9"/>
  <c r="I52" i="9"/>
  <c r="F52" i="9"/>
  <c r="I50" i="9"/>
  <c r="F50" i="9"/>
  <c r="I48" i="9"/>
  <c r="F48" i="9"/>
  <c r="I42" i="9"/>
  <c r="F42" i="9"/>
  <c r="I40" i="9"/>
  <c r="F40" i="9"/>
  <c r="I38" i="9"/>
  <c r="F38" i="9"/>
  <c r="I36" i="9"/>
  <c r="F36" i="9"/>
  <c r="I34" i="9"/>
  <c r="F34" i="9"/>
  <c r="I32" i="9"/>
  <c r="F32" i="9"/>
  <c r="I30" i="9"/>
  <c r="F30" i="9"/>
  <c r="I28" i="9"/>
  <c r="J28" i="9" s="1"/>
  <c r="F28" i="9"/>
  <c r="I187" i="6"/>
  <c r="I183" i="6"/>
  <c r="J183" i="6" s="1"/>
  <c r="I181" i="6"/>
  <c r="J181" i="6" s="1"/>
  <c r="I180" i="6"/>
  <c r="I179" i="6"/>
  <c r="I178" i="6"/>
  <c r="I177" i="6"/>
  <c r="I176" i="6"/>
  <c r="I175" i="6"/>
  <c r="I174" i="6"/>
  <c r="I171" i="6"/>
  <c r="I169" i="6"/>
  <c r="F180" i="6"/>
  <c r="F179" i="6"/>
  <c r="F178" i="6"/>
  <c r="F177" i="6"/>
  <c r="F176" i="6"/>
  <c r="F175" i="6"/>
  <c r="F174" i="6"/>
  <c r="F171" i="6"/>
  <c r="F169" i="6"/>
  <c r="I158" i="6"/>
  <c r="F158" i="6"/>
  <c r="I156" i="6"/>
  <c r="F156" i="6"/>
  <c r="I154" i="6"/>
  <c r="F154" i="6"/>
  <c r="I150" i="6"/>
  <c r="F150" i="6"/>
  <c r="I142" i="6"/>
  <c r="F142" i="6"/>
  <c r="I140" i="6"/>
  <c r="F140" i="6"/>
  <c r="I138" i="6"/>
  <c r="F138" i="6"/>
  <c r="I136" i="6"/>
  <c r="F136" i="6"/>
  <c r="I134" i="6"/>
  <c r="F134" i="6"/>
  <c r="I128" i="6"/>
  <c r="F128" i="6"/>
  <c r="I126" i="6"/>
  <c r="F126" i="6"/>
  <c r="I124" i="6"/>
  <c r="F124" i="6"/>
  <c r="I118" i="6"/>
  <c r="I116" i="6"/>
  <c r="I114" i="6"/>
  <c r="I112" i="6"/>
  <c r="I110" i="6"/>
  <c r="I108" i="6"/>
  <c r="I106" i="6"/>
  <c r="I104" i="6"/>
  <c r="I103" i="6"/>
  <c r="I101" i="6"/>
  <c r="I99" i="6"/>
  <c r="I97" i="6"/>
  <c r="I95" i="6"/>
  <c r="I93" i="6"/>
  <c r="I91" i="6"/>
  <c r="I89" i="6"/>
  <c r="I87" i="6"/>
  <c r="I85" i="6"/>
  <c r="I83" i="6"/>
  <c r="I81" i="6"/>
  <c r="I79" i="6"/>
  <c r="I77" i="6"/>
  <c r="I75" i="6"/>
  <c r="I73" i="6"/>
  <c r="I71" i="6"/>
  <c r="I69" i="6"/>
  <c r="I67" i="6"/>
  <c r="I65" i="6"/>
  <c r="I63" i="6"/>
  <c r="I61" i="6"/>
  <c r="I59" i="6"/>
  <c r="I57" i="6"/>
  <c r="F118" i="6"/>
  <c r="F116" i="6"/>
  <c r="F114" i="6"/>
  <c r="F112" i="6"/>
  <c r="F110" i="6"/>
  <c r="F108" i="6"/>
  <c r="F106" i="6"/>
  <c r="F103" i="6"/>
  <c r="F101" i="6"/>
  <c r="F99" i="6"/>
  <c r="F97" i="6"/>
  <c r="F95" i="6"/>
  <c r="F93" i="6"/>
  <c r="F91" i="6"/>
  <c r="F89" i="6"/>
  <c r="F87" i="6"/>
  <c r="F85" i="6"/>
  <c r="F83" i="6"/>
  <c r="F81" i="6"/>
  <c r="F79" i="6"/>
  <c r="F77" i="6"/>
  <c r="F75" i="6"/>
  <c r="F73" i="6"/>
  <c r="F71" i="6"/>
  <c r="F69" i="6"/>
  <c r="F67" i="6"/>
  <c r="F65" i="6"/>
  <c r="F63" i="6"/>
  <c r="F61" i="6"/>
  <c r="F59" i="6"/>
  <c r="F57" i="6"/>
  <c r="I50" i="6"/>
  <c r="J50" i="6" s="1"/>
  <c r="I48" i="6"/>
  <c r="I46" i="6"/>
  <c r="I44" i="6"/>
  <c r="I42" i="6"/>
  <c r="I40" i="6"/>
  <c r="I38" i="6"/>
  <c r="I36" i="6"/>
  <c r="I34" i="6"/>
  <c r="I32" i="6"/>
  <c r="I30" i="6"/>
  <c r="I28" i="6"/>
  <c r="I26" i="6"/>
  <c r="F48" i="6"/>
  <c r="F46" i="6"/>
  <c r="F44" i="6"/>
  <c r="F42" i="6"/>
  <c r="F40" i="6"/>
  <c r="F38" i="6"/>
  <c r="F36" i="6"/>
  <c r="F34" i="6"/>
  <c r="F32" i="6"/>
  <c r="F30" i="6"/>
  <c r="F28" i="6"/>
  <c r="F26" i="6"/>
  <c r="J176" i="6" l="1"/>
  <c r="J99" i="6"/>
  <c r="I160" i="6"/>
  <c r="J106" i="6"/>
  <c r="J57" i="6"/>
  <c r="I130" i="6"/>
  <c r="J178" i="6"/>
  <c r="J30" i="6"/>
  <c r="J179" i="6"/>
  <c r="J63" i="6"/>
  <c r="J108" i="6"/>
  <c r="J75" i="6"/>
  <c r="J97" i="6"/>
  <c r="J138" i="6"/>
  <c r="J158" i="6"/>
  <c r="J174" i="6"/>
  <c r="J77" i="6"/>
  <c r="J79" i="6"/>
  <c r="J48" i="6"/>
  <c r="J180" i="6"/>
  <c r="J34" i="9"/>
  <c r="J62" i="9"/>
  <c r="J87" i="6"/>
  <c r="J67" i="6"/>
  <c r="J89" i="6"/>
  <c r="J32" i="6"/>
  <c r="J69" i="6"/>
  <c r="J91" i="6"/>
  <c r="J71" i="6"/>
  <c r="J93" i="6"/>
  <c r="J169" i="6"/>
  <c r="J93" i="9"/>
  <c r="J115" i="9"/>
  <c r="J30" i="8"/>
  <c r="J46" i="8"/>
  <c r="J74" i="8"/>
  <c r="J112" i="6"/>
  <c r="J73" i="6"/>
  <c r="J95" i="6"/>
  <c r="J171" i="6"/>
  <c r="J76" i="8"/>
  <c r="J66" i="8"/>
  <c r="J42" i="9"/>
  <c r="J74" i="9"/>
  <c r="J97" i="9"/>
  <c r="J177" i="6"/>
  <c r="J175" i="6"/>
  <c r="J105" i="9"/>
  <c r="J68" i="8"/>
  <c r="J99" i="9"/>
  <c r="J150" i="6"/>
  <c r="J119" i="9"/>
  <c r="I144" i="6"/>
  <c r="J52" i="8"/>
  <c r="J36" i="6"/>
  <c r="J38" i="6"/>
  <c r="J42" i="6"/>
  <c r="J118" i="6"/>
  <c r="J101" i="6"/>
  <c r="J107" i="9"/>
  <c r="J78" i="8"/>
  <c r="J114" i="6"/>
  <c r="J36" i="8"/>
  <c r="J44" i="6"/>
  <c r="I120" i="6"/>
  <c r="J81" i="6"/>
  <c r="I185" i="6"/>
  <c r="J116" i="6"/>
  <c r="J46" i="6"/>
  <c r="J59" i="6"/>
  <c r="J104" i="6"/>
  <c r="J109" i="9"/>
  <c r="I111" i="9"/>
  <c r="J84" i="8"/>
  <c r="J34" i="6"/>
  <c r="J61" i="6"/>
  <c r="J83" i="6"/>
  <c r="I121" i="9"/>
  <c r="J121" i="9" s="1"/>
  <c r="J128" i="6"/>
  <c r="J26" i="6"/>
  <c r="J85" i="6"/>
  <c r="J40" i="6"/>
  <c r="I53" i="6"/>
  <c r="J28" i="6"/>
  <c r="J65" i="6"/>
  <c r="J110" i="6"/>
  <c r="J94" i="8"/>
  <c r="I98" i="8"/>
  <c r="J42" i="8"/>
  <c r="J48" i="8"/>
  <c r="J50" i="8"/>
  <c r="J34" i="8"/>
  <c r="J64" i="8"/>
  <c r="J36" i="9"/>
  <c r="I78" i="9"/>
  <c r="J76" i="9"/>
  <c r="I44" i="9"/>
  <c r="J54" i="9"/>
  <c r="J72" i="9"/>
  <c r="J48" i="9"/>
  <c r="J56" i="9"/>
  <c r="J32" i="9"/>
  <c r="J38" i="9"/>
  <c r="J64" i="9"/>
  <c r="J50" i="9"/>
  <c r="J58" i="9"/>
  <c r="I66" i="9"/>
  <c r="J89" i="9"/>
  <c r="J40" i="9"/>
  <c r="J52" i="9"/>
  <c r="J60" i="9"/>
  <c r="J70" i="9"/>
  <c r="J124" i="6"/>
  <c r="J140" i="6"/>
  <c r="J126" i="6"/>
  <c r="J142" i="6"/>
  <c r="J136" i="6"/>
  <c r="J134" i="6"/>
  <c r="J154" i="6"/>
  <c r="J156" i="6"/>
  <c r="F24" i="6"/>
  <c r="F53" i="6" s="1"/>
  <c r="F162" i="6" s="1"/>
  <c r="I146" i="6" l="1"/>
  <c r="I162" i="6" s="1"/>
  <c r="J120" i="6"/>
  <c r="I123" i="9"/>
  <c r="I80" i="9"/>
  <c r="J130" i="6"/>
  <c r="J24" i="6"/>
  <c r="J53" i="6" s="1"/>
  <c r="J160" i="6"/>
  <c r="J144" i="6"/>
  <c r="K41" i="4"/>
  <c r="K21" i="4"/>
  <c r="K69" i="4"/>
  <c r="K67" i="4"/>
  <c r="F160" i="6"/>
  <c r="I129" i="9" l="1"/>
  <c r="J146" i="6"/>
  <c r="J162" i="6" s="1"/>
  <c r="K71" i="4"/>
  <c r="O71" i="4" s="1"/>
  <c r="J187" i="6"/>
  <c r="F185" i="6"/>
  <c r="J185" i="6" s="1"/>
  <c r="F117" i="8"/>
  <c r="E81" i="4"/>
  <c r="E83" i="4" s="1"/>
  <c r="K57" i="4"/>
  <c r="K55" i="4"/>
  <c r="K39" i="4"/>
  <c r="K37" i="4"/>
  <c r="K35" i="4"/>
  <c r="E49" i="4"/>
  <c r="E51" i="4" s="1"/>
  <c r="E29" i="4"/>
  <c r="E31" i="4" s="1"/>
  <c r="K19" i="4"/>
  <c r="K17" i="4"/>
  <c r="K73" i="4" l="1"/>
  <c r="K75" i="4" s="1"/>
  <c r="K59" i="4"/>
  <c r="K79" i="4" s="1"/>
  <c r="K43" i="4"/>
  <c r="K47" i="4" s="1"/>
  <c r="K49" i="4" s="1"/>
  <c r="K23" i="4"/>
  <c r="O23" i="4" s="1"/>
  <c r="K61" i="4" l="1"/>
  <c r="K63" i="4" s="1"/>
  <c r="O43" i="4"/>
  <c r="K27" i="4"/>
  <c r="O27" i="4" s="1"/>
  <c r="O29" i="4" s="1"/>
  <c r="O31" i="4" s="1"/>
  <c r="K51" i="4"/>
  <c r="O47" i="4"/>
  <c r="K29" i="4" l="1"/>
  <c r="K31" i="4" s="1"/>
  <c r="O49" i="4"/>
  <c r="O51" i="4" s="1"/>
  <c r="O79" i="4" l="1"/>
  <c r="O81" i="4" s="1"/>
  <c r="O83" i="4" s="1"/>
  <c r="K81" i="4"/>
  <c r="K83" i="4" s="1"/>
  <c r="B79" i="1"/>
  <c r="B29" i="1"/>
  <c r="H117" i="8"/>
  <c r="J117" i="8" s="1"/>
  <c r="B59" i="1"/>
  <c r="H50" i="1"/>
  <c r="B57" i="1" s="1"/>
  <c r="H48" i="1"/>
  <c r="B27" i="1"/>
  <c r="F111" i="9" l="1"/>
  <c r="J103" i="9"/>
  <c r="F78" i="9"/>
  <c r="J78" i="9" s="1"/>
  <c r="F66" i="9"/>
  <c r="F80" i="9"/>
  <c r="F96" i="8"/>
  <c r="H88" i="8"/>
  <c r="F88" i="8"/>
  <c r="F80" i="8"/>
  <c r="F58" i="8"/>
  <c r="F38" i="8"/>
  <c r="F144" i="6"/>
  <c r="F130" i="6"/>
  <c r="F123" i="9" l="1"/>
  <c r="J123" i="9" s="1"/>
  <c r="J111" i="9"/>
  <c r="J96" i="8"/>
  <c r="F129" i="9"/>
  <c r="J129" i="9" s="1"/>
  <c r="J66" i="9"/>
  <c r="J44" i="9"/>
  <c r="J98" i="8"/>
  <c r="J80" i="8"/>
  <c r="J58" i="8"/>
  <c r="F120" i="6"/>
  <c r="F146" i="6" s="1"/>
  <c r="J80" i="9" l="1"/>
  <c r="J88" i="8"/>
  <c r="J55" i="6" l="1"/>
  <c r="J38" i="8" l="1"/>
</calcChain>
</file>

<file path=xl/sharedStrings.xml><?xml version="1.0" encoding="utf-8"?>
<sst xmlns="http://schemas.openxmlformats.org/spreadsheetml/2006/main" count="756" uniqueCount="473">
  <si>
    <t>ETAŽA</t>
  </si>
  <si>
    <t xml:space="preserve"> V natečajnih rešitvah se lahko podajo tudi izboljšave z ustrezno obrazložitvijo.  </t>
  </si>
  <si>
    <t>1. PODATKI O PROJEKTU</t>
  </si>
  <si>
    <t>ŠIFRA NATEČAJNEGA ELABORATA</t>
  </si>
  <si>
    <t>vnesi šifro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</si>
  <si>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</si>
  <si>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NATEČAJNA REŠITEV</t>
  </si>
  <si>
    <t>NATEČAJNA NALOGA</t>
  </si>
  <si>
    <t>PROSTOR</t>
  </si>
  <si>
    <t>ODSTOPANJE</t>
  </si>
  <si>
    <t>OPOMBE</t>
  </si>
  <si>
    <t>ŠIFRA</t>
  </si>
  <si>
    <t>površina</t>
  </si>
  <si>
    <t>natečajnik izpolni po potrebi</t>
  </si>
  <si>
    <t xml:space="preserve">Izpolnjujejo se polja NTP, obarvana z modro barvo. Opombe se vpisuje v polja, ki so obarvana svetlo zeleno barvo. </t>
  </si>
  <si>
    <t>VRSTA DEL</t>
  </si>
  <si>
    <t>DDV 22%</t>
  </si>
  <si>
    <t>skupaj z DDV</t>
  </si>
  <si>
    <t xml:space="preserve">ŠIFRA NATEČAJNEGA ELABORATA  </t>
  </si>
  <si>
    <t xml:space="preserve">Če so za funkcioniranje glede na predviden program potrebni dodatni prostori, ki niso eksplicitno navedeni, naj jih natečajnik vključi v natečajno rešitev. Tabela omogoča dodatne prostore po presoji natečajnikov, kar se vpiše v tabeli.  </t>
  </si>
  <si>
    <t xml:space="preserve">Pri zasnovi objekta in določitvi površin prostorov je treba upoštevati normative, standarde in zakonodajna določila s predmetnega področja. Predlagane površine programov so ocenjene in lahko odstopajo glede na natečajne rešitve. V primeru, da posamezna površina v natečajni rešitvi odstopa za več kot 15%, je obvezna utemeljitev vrstici OPOMBE, kjer bo označeno. V stoplec OPOMBE se lahko dodaja besedilo za boljše razumevanje natečajne rešitve, ne glede na omenjeno odstopanje. </t>
  </si>
  <si>
    <t>NETO TLORISNA POVRŠINA</t>
  </si>
  <si>
    <t xml:space="preserve">Izpolnjujejo se polja, obarvana z modro barvo. Opombe se vpisuje v polja, ki so obarvana svetlo zeleno barvo. Z rumeno barvo so označeni podatki za obstoječi objekt. </t>
  </si>
  <si>
    <t>LEGENDA</t>
  </si>
  <si>
    <t>PODATEK VPIŠE NATEČAJNIK</t>
  </si>
  <si>
    <t>PODATEK SE IZRAČUNA AVTOMATIČNO</t>
  </si>
  <si>
    <t>OPOMBO VPIŠE NATEČAJNIK</t>
  </si>
  <si>
    <t>KONTROLNI FAKTOR</t>
  </si>
  <si>
    <t>ŠT PROSTORA</t>
  </si>
  <si>
    <t>opombo vpiše natečajnik</t>
  </si>
  <si>
    <t xml:space="preserve">Izpolnjujejo se polja, obarvana z modro barvo. Opombe se vpisuje v polja, ki so obarvana z zeleno barvo. Z rumeno barvo so označeni podatki, ki se izračunajo avtomatsko. </t>
  </si>
  <si>
    <t>OPOMBE                    (izpolniti po potrebi)</t>
  </si>
  <si>
    <t xml:space="preserve">opombo vpiše natečajnik </t>
  </si>
  <si>
    <t>B.1.</t>
  </si>
  <si>
    <t>VRTEC</t>
  </si>
  <si>
    <t>B</t>
  </si>
  <si>
    <t>IGRALNI PROSTORI</t>
  </si>
  <si>
    <t>število</t>
  </si>
  <si>
    <t>B.1.1.1.</t>
  </si>
  <si>
    <t>B.1.1.2</t>
  </si>
  <si>
    <t>B.1.1.3.</t>
  </si>
  <si>
    <t>B.1.1.4.</t>
  </si>
  <si>
    <t>B.1.1.5.</t>
  </si>
  <si>
    <t>B.1.1.6.</t>
  </si>
  <si>
    <r>
      <t>m</t>
    </r>
    <r>
      <rPr>
        <vertAlign val="superscript"/>
        <sz val="10"/>
        <color theme="1"/>
        <rFont val="Calibri"/>
        <family val="2"/>
        <scheme val="minor"/>
      </rPr>
      <t>2</t>
    </r>
  </si>
  <si>
    <r>
      <t>površina (m</t>
    </r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)</t>
    </r>
  </si>
  <si>
    <r>
      <t>površina skupno (m</t>
    </r>
    <r>
      <rPr>
        <vertAlign val="superscript"/>
        <sz val="10"/>
        <color theme="1"/>
        <rFont val="Calibri"/>
        <family val="2"/>
        <scheme val="minor"/>
      </rPr>
      <t>2)</t>
    </r>
  </si>
  <si>
    <t>B.1.1.7.</t>
  </si>
  <si>
    <t>B.1.1.8.</t>
  </si>
  <si>
    <t>B.1.2.1.</t>
  </si>
  <si>
    <t>B.1.2.2</t>
  </si>
  <si>
    <t>B.1.2.3</t>
  </si>
  <si>
    <t>B.1.3.</t>
  </si>
  <si>
    <t>B.2.</t>
  </si>
  <si>
    <t>OSTALI PROSTORI IN PROSTORI ZA STROKOVNE DELAVCE</t>
  </si>
  <si>
    <t>skupaj B.1.</t>
  </si>
  <si>
    <t>B.1.2.4</t>
  </si>
  <si>
    <t>B.2.2.1</t>
  </si>
  <si>
    <t>B.2.2.2</t>
  </si>
  <si>
    <t>B.2.2.3</t>
  </si>
  <si>
    <t>B.2.2.4</t>
  </si>
  <si>
    <t>B.2.2.5</t>
  </si>
  <si>
    <t>B.2.2.6</t>
  </si>
  <si>
    <t>B.2.2.7</t>
  </si>
  <si>
    <t>B.2.2.8</t>
  </si>
  <si>
    <t>B.2.3.1</t>
  </si>
  <si>
    <t>B.2.3.2</t>
  </si>
  <si>
    <t>B.2.3.3</t>
  </si>
  <si>
    <t>B.2.3.4</t>
  </si>
  <si>
    <t>B.2.4.1</t>
  </si>
  <si>
    <t>B.2.4.3</t>
  </si>
  <si>
    <t>B.2.4.4</t>
  </si>
  <si>
    <t>B.2.4.5</t>
  </si>
  <si>
    <t>B.2.4.6</t>
  </si>
  <si>
    <t>B.2.4.7</t>
  </si>
  <si>
    <t>B.2.4.8</t>
  </si>
  <si>
    <t>B.2.4.9</t>
  </si>
  <si>
    <t>B.2.4.10</t>
  </si>
  <si>
    <t>B.2.5.1</t>
  </si>
  <si>
    <t>B.2.5.2</t>
  </si>
  <si>
    <t>B.2.5.3</t>
  </si>
  <si>
    <t>B.2.6.</t>
  </si>
  <si>
    <t>B.2.7.</t>
  </si>
  <si>
    <t>B.2.9.</t>
  </si>
  <si>
    <t>skupaj B.2.</t>
  </si>
  <si>
    <t>B.3.</t>
  </si>
  <si>
    <t>UPRAVNI PROSTORI</t>
  </si>
  <si>
    <t>B.3.1.</t>
  </si>
  <si>
    <t>B.3.2.</t>
  </si>
  <si>
    <t>B.3.3.</t>
  </si>
  <si>
    <t>Sanitarije zaposleni</t>
  </si>
  <si>
    <t>skupaj B.3.</t>
  </si>
  <si>
    <t>B.4.</t>
  </si>
  <si>
    <t>GOSPODARSKI PROSTORI</t>
  </si>
  <si>
    <t>B.4.1.</t>
  </si>
  <si>
    <t>B.4.2.</t>
  </si>
  <si>
    <t>B.4.3.</t>
  </si>
  <si>
    <t>B.4.4.</t>
  </si>
  <si>
    <t>Kotlovnica</t>
  </si>
  <si>
    <t>skupaj B.4.</t>
  </si>
  <si>
    <t>SKUPAJ (B1+B2+B3+B4)</t>
  </si>
  <si>
    <t>B.5.</t>
  </si>
  <si>
    <t xml:space="preserve">KOMUNIKACIJE </t>
  </si>
  <si>
    <t>B.6.</t>
  </si>
  <si>
    <t xml:space="preserve">KUHINJA </t>
  </si>
  <si>
    <t>B.6.1</t>
  </si>
  <si>
    <t>B.6.2</t>
  </si>
  <si>
    <t>dietna kuhinja - ločen prostor za pripravo dietnih obrokov</t>
  </si>
  <si>
    <t>B.5.1</t>
  </si>
  <si>
    <t xml:space="preserve">B.6. skupaj </t>
  </si>
  <si>
    <t>C.1</t>
  </si>
  <si>
    <t>ZEMLJIŠČE</t>
  </si>
  <si>
    <t>C.1.4.</t>
  </si>
  <si>
    <t>C.1.1.</t>
  </si>
  <si>
    <t>C.1.2.</t>
  </si>
  <si>
    <t>C.1.3.</t>
  </si>
  <si>
    <t xml:space="preserve">C.1 skupaj </t>
  </si>
  <si>
    <t>PREGLED PROSTOROV IN POVRŠIN: VRTEC</t>
  </si>
  <si>
    <t>PREGLED PROSTOROV IN POVRŠIN: ŠPORTNI PARK</t>
  </si>
  <si>
    <t>A</t>
  </si>
  <si>
    <t>SKUPAJ BTP PROSTORI VRTEC</t>
  </si>
  <si>
    <t>Opomba*: zunanje terase ob igralnicah se načrtujejo obvezno za igralnice prvega starostnega obdobja.  V kolikor jih je mogoče umestiti, investitor želi terase ob vseh igralnicah.</t>
  </si>
  <si>
    <t>A.1.</t>
  </si>
  <si>
    <t xml:space="preserve">PROSTORI ZA ŠPORTNIKE </t>
  </si>
  <si>
    <t>A.1.1</t>
  </si>
  <si>
    <t>GARDEROBE</t>
  </si>
  <si>
    <t>A.1.1.1.</t>
  </si>
  <si>
    <t>Garderoba A</t>
  </si>
  <si>
    <t>A.1.1.2</t>
  </si>
  <si>
    <t>Garderoba B</t>
  </si>
  <si>
    <t>A.1.1.3.</t>
  </si>
  <si>
    <t>A.1.1.4.</t>
  </si>
  <si>
    <t>Garderoba D</t>
  </si>
  <si>
    <t>A.1.1.5.</t>
  </si>
  <si>
    <t>A.1.2.</t>
  </si>
  <si>
    <t>SANITARNI PROSTORI</t>
  </si>
  <si>
    <t>A.1.2.1.</t>
  </si>
  <si>
    <t>A.1.2.2</t>
  </si>
  <si>
    <t>A.1.2.3</t>
  </si>
  <si>
    <t>A.1.2.4</t>
  </si>
  <si>
    <t>A.1.2.5.</t>
  </si>
  <si>
    <t>A.1.2.6.</t>
  </si>
  <si>
    <t>A.1.2.7.</t>
  </si>
  <si>
    <t>A.1.2.8.</t>
  </si>
  <si>
    <t>A.2</t>
  </si>
  <si>
    <t>DRUGE UPORABNE POVRŠINE</t>
  </si>
  <si>
    <t>A.2.1.</t>
  </si>
  <si>
    <t>A.2.2.</t>
  </si>
  <si>
    <t>A.2.3.</t>
  </si>
  <si>
    <t>A.2.4.</t>
  </si>
  <si>
    <t>Prehrambeni kiosk</t>
  </si>
  <si>
    <t>A.2.5.</t>
  </si>
  <si>
    <t>Pisarna delegata</t>
  </si>
  <si>
    <t>A.2.6.</t>
  </si>
  <si>
    <t>Komentatorska kabina</t>
  </si>
  <si>
    <t>A.2.7.</t>
  </si>
  <si>
    <t>Snemalna ploščad</t>
  </si>
  <si>
    <t>A.2.8.</t>
  </si>
  <si>
    <t>Tribune</t>
  </si>
  <si>
    <t>A.3.</t>
  </si>
  <si>
    <t>KOMUNIKACIJE</t>
  </si>
  <si>
    <t>A.3.1.</t>
  </si>
  <si>
    <t>A.3.2.</t>
  </si>
  <si>
    <t>Stopnišče</t>
  </si>
  <si>
    <t xml:space="preserve">skupaj A.1.1 </t>
  </si>
  <si>
    <t xml:space="preserve">skupaj A.1.2. </t>
  </si>
  <si>
    <t>skupaj A.2</t>
  </si>
  <si>
    <t xml:space="preserve">skupaj A.3. </t>
  </si>
  <si>
    <t>A.4.</t>
  </si>
  <si>
    <t>OSTALI PROSTORI</t>
  </si>
  <si>
    <t>A.4.1.</t>
  </si>
  <si>
    <t>TEHNIČNE POVRŠINE</t>
  </si>
  <si>
    <t>A.4.1.1.</t>
  </si>
  <si>
    <t>skupaj A.4.</t>
  </si>
  <si>
    <t>SKUPAJ SERVISNI OBJEKT A.1 + A.2 + A.3 + A.4</t>
  </si>
  <si>
    <t>D.1.</t>
  </si>
  <si>
    <t>D.1.1</t>
  </si>
  <si>
    <t>D.1.2</t>
  </si>
  <si>
    <t>D.1.3</t>
  </si>
  <si>
    <t>skupaj D.1. (ocena)</t>
  </si>
  <si>
    <t>SKUPAJ BTP SERVISNI PROSTORI ŠPORTNI PARK</t>
  </si>
  <si>
    <t>E</t>
  </si>
  <si>
    <t>ŠOLA - ŠPORTNA DVORANA</t>
  </si>
  <si>
    <t>E.4.</t>
  </si>
  <si>
    <t>PROSTORI ZA ŠPORTNO VZGOJO</t>
  </si>
  <si>
    <t>E.4.1</t>
  </si>
  <si>
    <t>PROSTORI ZA POUK</t>
  </si>
  <si>
    <t>Shramba za orodje</t>
  </si>
  <si>
    <t>Pedagoški kabinet</t>
  </si>
  <si>
    <t xml:space="preserve">skupaj E.4.1 </t>
  </si>
  <si>
    <t>E.4.2.</t>
  </si>
  <si>
    <t>E.4.2.1.</t>
  </si>
  <si>
    <t>Sanitarije</t>
  </si>
  <si>
    <t>E.4.2.2.</t>
  </si>
  <si>
    <t>Garderobe</t>
  </si>
  <si>
    <t>E.4.2.3.</t>
  </si>
  <si>
    <t>E.4.2.4.</t>
  </si>
  <si>
    <t>Sanitarije in umivalnica</t>
  </si>
  <si>
    <t>E.4.2.5.</t>
  </si>
  <si>
    <t>E.4.2.6.</t>
  </si>
  <si>
    <t>E.4.2.7.</t>
  </si>
  <si>
    <t>E.4.2.8.</t>
  </si>
  <si>
    <t>Borilnica-namizni tenis-plesna dvorana</t>
  </si>
  <si>
    <t>Studio</t>
  </si>
  <si>
    <t>Fitness ( višina prostora min. 3,4 m)</t>
  </si>
  <si>
    <t>Tribune (1.200 sedežev, polovica lahko zložljiva)</t>
  </si>
  <si>
    <t xml:space="preserve">skupaj E.4.2. </t>
  </si>
  <si>
    <t>E.4.3.</t>
  </si>
  <si>
    <t>E.4.3.1.</t>
  </si>
  <si>
    <t>Vhodna avla za obiskovalce</t>
  </si>
  <si>
    <t>E.4.3.2.</t>
  </si>
  <si>
    <t>Nečisti hodnik</t>
  </si>
  <si>
    <t>E.4.3.3.</t>
  </si>
  <si>
    <t>E.4.3.4.</t>
  </si>
  <si>
    <t>skupaj E.4.3.</t>
  </si>
  <si>
    <t>SKUPAJ PROSTORI ŠPORTNE DVORANE  E.4.1+E.4.2+E.4.3</t>
  </si>
  <si>
    <t>SKUPAJ BTP ŠPORTNE DVORANE</t>
  </si>
  <si>
    <t>F</t>
  </si>
  <si>
    <t>REKONSTRUKCIJA OSREDNJEGA DELA OŠ</t>
  </si>
  <si>
    <t>F.1.</t>
  </si>
  <si>
    <t>F.1.1</t>
  </si>
  <si>
    <t>Splošna učilnica</t>
  </si>
  <si>
    <t>F.2.1</t>
  </si>
  <si>
    <t>F.2.2</t>
  </si>
  <si>
    <t>Multisenzorna soba</t>
  </si>
  <si>
    <t>F.2.3</t>
  </si>
  <si>
    <t>Kabinet za učila in učne pripomočke</t>
  </si>
  <si>
    <t>F.2.4</t>
  </si>
  <si>
    <t>Sanitarije M / Ž</t>
  </si>
  <si>
    <t>F.3.</t>
  </si>
  <si>
    <t>F.3.1.</t>
  </si>
  <si>
    <t>VEČNAMENSKI PROSTOR</t>
  </si>
  <si>
    <t>F.3.1.1</t>
  </si>
  <si>
    <t>Večnamenski prostor, jedilnica - obstoječe</t>
  </si>
  <si>
    <t>F.3.1.2</t>
  </si>
  <si>
    <t>F.3.1.3</t>
  </si>
  <si>
    <t xml:space="preserve">skupaj F.3.1. </t>
  </si>
  <si>
    <t>F.3.3.</t>
  </si>
  <si>
    <t>F.3.3.1.</t>
  </si>
  <si>
    <t>F.3.3.2.</t>
  </si>
  <si>
    <t>F.3.3.3.</t>
  </si>
  <si>
    <t>Kotlovnica, tehnični prostor v kleti (prenova ali novogradnja)</t>
  </si>
  <si>
    <t xml:space="preserve">skupaj F.3.3. </t>
  </si>
  <si>
    <t>F.4.</t>
  </si>
  <si>
    <t>KOMUNIKACIJE ŠOLA</t>
  </si>
  <si>
    <t>F.4.0.</t>
  </si>
  <si>
    <t>komunikacije šola 25% (že všteto v bruto povr.)</t>
  </si>
  <si>
    <t>SKUPAJ BTP ŠOLE + ŠPORTNA DVORANA</t>
  </si>
  <si>
    <t>Zelene površine</t>
  </si>
  <si>
    <t>VREDNOST INVESTICIJE</t>
  </si>
  <si>
    <t>G.1.1.</t>
  </si>
  <si>
    <t>G.2.1.</t>
  </si>
  <si>
    <t>POVRŠINA</t>
  </si>
  <si>
    <t>BRUTO TLORISNA POVRŠINA ZA IZRAČUN FI</t>
  </si>
  <si>
    <t>FAKTOR IZRABE</t>
  </si>
  <si>
    <t>FI =</t>
  </si>
  <si>
    <t>VELIKOST GRADBENE PARCELE</t>
  </si>
  <si>
    <t>ZELENE POVRŠINE</t>
  </si>
  <si>
    <t>2. POVRŠINE in FAKTORJI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</si>
  <si>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</si>
  <si>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 xml:space="preserve">VRTEC </t>
  </si>
  <si>
    <t>REKONSTRUKCIJA OŠ</t>
  </si>
  <si>
    <t>POVRŠINA REKONSTRUKCIJE</t>
  </si>
  <si>
    <t xml:space="preserve">POVRŠINA PRIZIDAVE </t>
  </si>
  <si>
    <t>SKUPAJ</t>
  </si>
  <si>
    <t>OBSTOJEČE S PRIZIDAVO 1 IN 2 - NI POSEGOV</t>
  </si>
  <si>
    <t>PREGLED TLORISNIH POVRŠIN - IZOBRAŽEVALNO IN ŠOLSKO SREDIŠČE KRIŽE</t>
  </si>
  <si>
    <t>NOGOMETNO ATLETSKI STADION S ŠPORTNIM PARKOM - SERVISNI OBJEKT</t>
  </si>
  <si>
    <t>cca</t>
  </si>
  <si>
    <t>D.1.4.</t>
  </si>
  <si>
    <t>NOGOMETNO ATLETSKI STADION S ŠPORTNIM PARKOM</t>
  </si>
  <si>
    <t xml:space="preserve">OŠ PRIZIDAVA IN REKONSTRUKCIJA </t>
  </si>
  <si>
    <t>OŠ ŠPORTNA DVORANA</t>
  </si>
  <si>
    <t>SKUPNA ZAZIDANA POVRŠINA</t>
  </si>
  <si>
    <t>POVRŠINE RAŠČENEGA TERENA</t>
  </si>
  <si>
    <t>POVRŠINA POD STAVBAMI</t>
  </si>
  <si>
    <t>NATEČAJNA NALOGA OCENJENA VREDNOST DEL          (brez DDV)</t>
  </si>
  <si>
    <r>
      <t>NATEČAJNA REŠITEV POVRŠINA             (m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</si>
  <si>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NATEČAJNA REŠITEV            €/m2</t>
  </si>
  <si>
    <t>NATEČAJNA REŠITEV OCENJENA VREDNOST DEL          SKUPAJ (brez DDV)</t>
  </si>
  <si>
    <t>skupaj</t>
  </si>
  <si>
    <t>skupaj brez DDV</t>
  </si>
  <si>
    <t xml:space="preserve">skupaj </t>
  </si>
  <si>
    <t xml:space="preserve">vnesi šifro </t>
  </si>
  <si>
    <t>PREGLED PROSTOROV IN POVRŠIN: ŠPORTNA DVORANA IN REKONSTRUKCIJA OŠ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</si>
  <si>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</si>
  <si>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Opomba*: informativni podatek, dopustno izrabo prostora določa 43. člen OPN</t>
  </si>
  <si>
    <t>FAKTOR ZAZIDANOSTI (FZ)*:</t>
  </si>
  <si>
    <t xml:space="preserve">FAKTOR ZAZIDANOSTI OŠ* (FZ): </t>
  </si>
  <si>
    <t>Opomba*: Športna dvorana, ki je tudi šolska telovadnica, spada k OŠ, zato se faktorje računa skupaj z OŠ. Podatek je informativen, dopustno izrabo prostora določa 43. člen OPN.</t>
  </si>
  <si>
    <t xml:space="preserve">FAKTOR ZELENIH POVRŠIN OŠ*: </t>
  </si>
  <si>
    <t>FAKTOR ZELENIH POVRŠIN* (FRP)</t>
  </si>
  <si>
    <t xml:space="preserve">Hodnik </t>
  </si>
  <si>
    <t>Čisti hodnik, instalacijski jaški</t>
  </si>
  <si>
    <t xml:space="preserve">LEGENDA </t>
  </si>
  <si>
    <t>Gospodarsko dvorišče (najmanj 100 m2) - s parkirišči za 3 službena vozila, od tega 2 kombinirani vozili</t>
  </si>
  <si>
    <t>C.1.5.</t>
  </si>
  <si>
    <t>G.</t>
  </si>
  <si>
    <t>ZUNANJE POVRŠINE ŠOLA</t>
  </si>
  <si>
    <t>G.1.</t>
  </si>
  <si>
    <t>POVRŠINE RAŠČENEGA DELA</t>
  </si>
  <si>
    <t>G.2.</t>
  </si>
  <si>
    <t>Po prizidavi Športne dvorane in rekonstrukciji OŠ</t>
  </si>
  <si>
    <t>PROMETNE POVRŠINE ZA DOVOZ JP 928835</t>
  </si>
  <si>
    <t>G.3</t>
  </si>
  <si>
    <t>ŠPORTNA IGRIŠČA IN ZUNANJE POVRŠINE</t>
  </si>
  <si>
    <t>D.1.5.</t>
  </si>
  <si>
    <t>Parkirne in prometne površine</t>
  </si>
  <si>
    <t>Učilnica (največ 12 učencev)</t>
  </si>
  <si>
    <r>
      <t>Prostor za čistilko (del. orodje + garderoba</t>
    </r>
    <r>
      <rPr>
        <sz val="8"/>
        <color theme="1"/>
        <rFont val="Calibri"/>
        <family val="2"/>
        <scheme val="minor"/>
      </rPr>
      <t> </t>
    </r>
    <r>
      <rPr>
        <sz val="10"/>
        <color theme="1"/>
        <rFont val="Calibri"/>
        <family val="2"/>
        <scheme val="minor"/>
      </rPr>
      <t>)</t>
    </r>
  </si>
  <si>
    <t>Sanitarije za obiskovalce* (glej opombo pod tabelo)
M: 5 WC+ 3 pisoar
Ž: 8 WC, od tega 1 primeren za osebno na invalidskem vozičku</t>
  </si>
  <si>
    <t xml:space="preserve">Opomba*: Sanitarije za obiskovalce športne dvorane M/Ž naj bodo umeščene na severni strani športne dvorane tako, da so do izgradnje nogometno atletskega stadiona namenjene tudi uporabnikom obstoječega nogometnega igrišča v času treningov.  </t>
  </si>
  <si>
    <t>Prostor za garderobo čistilke + čistila s trokaderom</t>
  </si>
  <si>
    <t>E.4.2.9</t>
  </si>
  <si>
    <t>E.4.1.1.</t>
  </si>
  <si>
    <t>E.4.1.2.</t>
  </si>
  <si>
    <t>E.4.1.3.</t>
  </si>
  <si>
    <t>E.4.1.4.</t>
  </si>
  <si>
    <t>E.4.1.5.</t>
  </si>
  <si>
    <t>E.4.1.6.</t>
  </si>
  <si>
    <t>E.4.1.7.</t>
  </si>
  <si>
    <t>E.4.1.8.</t>
  </si>
  <si>
    <t>Prostor za pogovor s starši</t>
  </si>
  <si>
    <t>Pisarna vodja enote</t>
  </si>
  <si>
    <t>Nogometno igrišče z atletsko progo 400 m, 6 stez</t>
  </si>
  <si>
    <t>B.6.3</t>
  </si>
  <si>
    <t>Sanitarije kuhinja</t>
  </si>
  <si>
    <t>D.1.6.</t>
  </si>
  <si>
    <t>Večnamenska ploščad (rokomet, mali nogomet, košarka)</t>
  </si>
  <si>
    <t>Pomožno igrišče za nogomet  (55 m x 72 m)</t>
  </si>
  <si>
    <t>FAKTOR ZELENIH POVRŠIN (FRP)</t>
  </si>
  <si>
    <t>VELIKOST GRADBENE PARCELE (brez javnega parkirišča in javnih zelenih površin)</t>
  </si>
  <si>
    <t>Igrišče</t>
  </si>
  <si>
    <t>UTRJENE ZUNANJE POVRŠINE (PROMET. KOMUNALA, TEHNIČNE POVRŠINE)</t>
  </si>
  <si>
    <t>Tlakovane površine, ki niso del igrišča</t>
  </si>
  <si>
    <t xml:space="preserve">Zunanje terase ob igralnicah vrtec* </t>
  </si>
  <si>
    <t>VELIKOST GRADBENE PARCELE OŠ (brez javne ceste za dovoz do športne dvorane)</t>
  </si>
  <si>
    <t>Etaža</t>
  </si>
  <si>
    <t xml:space="preserve">Po prizidavi Športne dvorane in rekonstrukciji OŠ </t>
  </si>
  <si>
    <t>NOVOGRADNJA OBJEKT - I. faza</t>
  </si>
  <si>
    <t>REKONSTRUKCIJA OBSTOJEČEGA OBJEKTA</t>
  </si>
  <si>
    <t>NOVOGRADNJA IN/ALI PRIZIDAVA OBJEKTA</t>
  </si>
  <si>
    <t>NOVOGRADNJA OBJEKTA / OV</t>
  </si>
  <si>
    <t>IZVEDBA PRIPADAJOČIH ZUNANJIH ŠPORTNIH POVRŠIN V SKLOPU STADIONA (ŠPORTNI PARK) – BREZ POVRŠIN ZA PARKIRANJE IN DOSTOPE</t>
  </si>
  <si>
    <t>ZUNANJA IN KOMUNALNA UREDITEV –  ocena stroškov za začasno II. fazo v okviru OBMOČJA ZA ŠOLO (zvezna modra črta)</t>
  </si>
  <si>
    <t>ZUNANJA IN KOMUNALNA UREDITEV –  ocena stroškov za začasno I. fazo v okviru OBMOČJA VRTEC (zvezna rdeča črta)</t>
  </si>
  <si>
    <t>ZUNANJA IN KOMUNALNA UREDITEV – predvidena z natečajnikovo rešitvijo za I. fazo v okviru OBMOČJA VRTEC + OBMOČJE JAVNIH PROMETNIH POVRŠIN IN ZELENIH POVRŠIN (souporaba vrtec, črtkana rdeča črta) - ocena stroška</t>
  </si>
  <si>
    <t>ZUNANJA IN KOMUNALNA UREDITEV – predvidena z natečajnikovo rešitvijo za II. fazo  v okviru OBMOČJA ZA ŠOLO (zvezna modra črta) + območja OBMOČJE JAVNIH PROMETNIH POVRŠIN (souporaba OŠ) - ocena stroška</t>
  </si>
  <si>
    <t xml:space="preserve">                                     </t>
  </si>
  <si>
    <t>območje javnih prometnih površin (souporaba OŠ)</t>
  </si>
  <si>
    <t xml:space="preserve"> območje za šolo           </t>
  </si>
  <si>
    <t xml:space="preserve"> območje za vrtec     </t>
  </si>
  <si>
    <t xml:space="preserve"> natečajno območje    </t>
  </si>
  <si>
    <t xml:space="preserve"> območje javnih prometnih površin in zelenih površin (souporaba vrtec)</t>
  </si>
  <si>
    <t xml:space="preserve">LEGENDA:                   </t>
  </si>
  <si>
    <t>PREOSTALA CELOVITA ZUNANJA IN KOMUNALNA UREDITEV NA NATEČAJNEM OBMOČJU (zeleno, III. faza)</t>
  </si>
  <si>
    <t>Preostala celovita ZUNANJA IN KOMUNALNA UREDITEV – predvidena z natečajnikovo rešitvijo v severnem delu natečajnega območja (zelena črta) – torej nad območjem vrtca (rdeča zvezna črta) in šole (modra zvezna črta) – ocena stroška</t>
  </si>
  <si>
    <t xml:space="preserve">Preostala celovita ZUNANJA IN KOMUNALNA UREDITEV – če predvidena z natečajnikovo rešitvijo v preostalem delu natečajnega območja (zelena črta) – torej v območju vrtca (zvezna rdeča črta), šole (zvezna modra črta) in ostalih površinah južnega dela znotraj zelenega območja natečajnega območja - ocena stroška
</t>
  </si>
  <si>
    <t>VRTEC - I. FAZA</t>
  </si>
  <si>
    <t>OŠ - ŠPORTNA DVORANA, PRIZIDAVA IN REKONSTRUKCIJA - II.FAZA</t>
  </si>
  <si>
    <t>I. FAZA DDV 22%</t>
  </si>
  <si>
    <t>II. FAZA DDV 22%</t>
  </si>
  <si>
    <t>III. FAZA DDV 22%</t>
  </si>
  <si>
    <t>III. FAZA SKUPAJ brez DDV</t>
  </si>
  <si>
    <t>III. FAZA SKUPAJ z DDV</t>
  </si>
  <si>
    <t>NOGOMETNO ATLETSKI STADION S ŠPORTNIM PARKOM - III. FAZA</t>
  </si>
  <si>
    <t>SKUPAJ III. FAZA</t>
  </si>
  <si>
    <t>I. FAZA SKUPAJ brez DDV</t>
  </si>
  <si>
    <t>I. FAZA SKUPAJ z DDV</t>
  </si>
  <si>
    <t>II. FAZA SKUPAJ brez DDV</t>
  </si>
  <si>
    <t>II. FAZA SKUPAJ z DDV</t>
  </si>
  <si>
    <t>Igralnica 1.starostno obdobje A01</t>
  </si>
  <si>
    <t>Igralnica 1.starostno obdobje A02</t>
  </si>
  <si>
    <t>Igralnica 1.starostno obdobje A03</t>
  </si>
  <si>
    <t>Igralnica 1.starostno obdobje A04</t>
  </si>
  <si>
    <t>Igralnica 1.starostno obdobje A05</t>
  </si>
  <si>
    <t>Igralnica 1.starostno obdobje A06</t>
  </si>
  <si>
    <t>Igralnica 2.starostno obdobje A07</t>
  </si>
  <si>
    <t>Igralnica 2.starostno obdobje A08</t>
  </si>
  <si>
    <t>Igralnica 2.starostno obdobje A09</t>
  </si>
  <si>
    <t>Igralnica 2.starostno obdobje A10</t>
  </si>
  <si>
    <t>Igralnica 2.starostno obdobje A11</t>
  </si>
  <si>
    <t>Igralnica 2.starostno obdobje A12</t>
  </si>
  <si>
    <t>Večnamenski skupni prostor A13</t>
  </si>
  <si>
    <t>Večnamenski prostor A13-1 (če se A13 deli)</t>
  </si>
  <si>
    <t>Sanitarije B13 /igralnica A01/</t>
  </si>
  <si>
    <t>Sanitarije  B15 /igralnica A03/</t>
  </si>
  <si>
    <t>Sanitarije  B16 /igralnica A04/</t>
  </si>
  <si>
    <t>Sanitarije  B17 /igralnica A05/</t>
  </si>
  <si>
    <t>Sanitarije  B18 /igralnica A06/</t>
  </si>
  <si>
    <t>Sanitarije B19 /igralnica A07/</t>
  </si>
  <si>
    <t>Sanitarije  B20 /igralnica A08/</t>
  </si>
  <si>
    <t>Sanitarije B21 /igralnica A09/</t>
  </si>
  <si>
    <t>Sanitarije B22 /igralnica A10/</t>
  </si>
  <si>
    <t>Sanitarije B23 /igralnica A11/</t>
  </si>
  <si>
    <t>Sanitarije B24 /igralnica A12/</t>
  </si>
  <si>
    <t>Sanitarije za otroke na igrišču B25</t>
  </si>
  <si>
    <r>
      <t>površina   (m</t>
    </r>
    <r>
      <rPr>
        <sz val="10"/>
        <color theme="1"/>
        <rFont val="Calibri"/>
        <family val="2"/>
        <charset val="238"/>
      </rPr>
      <t>²</t>
    </r>
    <r>
      <rPr>
        <sz val="10"/>
        <color theme="1"/>
        <rFont val="Calibri"/>
        <family val="2"/>
      </rPr>
      <t>)</t>
    </r>
  </si>
  <si>
    <r>
      <t>površina       (m</t>
    </r>
    <r>
      <rPr>
        <sz val="10"/>
        <color theme="1"/>
        <rFont val="Calibri"/>
        <family val="2"/>
        <charset val="238"/>
      </rPr>
      <t>²</t>
    </r>
    <r>
      <rPr>
        <sz val="10"/>
        <color theme="1"/>
        <rFont val="Calibri"/>
        <family val="2"/>
      </rPr>
      <t>)</t>
    </r>
  </si>
  <si>
    <r>
      <t>površina skupno     (m</t>
    </r>
    <r>
      <rPr>
        <sz val="10"/>
        <color theme="1"/>
        <rFont val="Calibri"/>
        <family val="2"/>
        <charset val="238"/>
      </rPr>
      <t>²</t>
    </r>
    <r>
      <rPr>
        <sz val="8.5"/>
        <color theme="1"/>
        <rFont val="Calibri"/>
        <family val="2"/>
      </rPr>
      <t>)</t>
    </r>
  </si>
  <si>
    <t>/ sanitarije na ločenem igrišču</t>
  </si>
  <si>
    <t>Prostor za individualno delo z otroki B26</t>
  </si>
  <si>
    <t>Prostor za individualno delo z otroki B27</t>
  </si>
  <si>
    <t>Skupni prostor za strokovne delavce B28</t>
  </si>
  <si>
    <t>Garderoba za strokovne delavce B29</t>
  </si>
  <si>
    <t>Sanitarije za strokovne delavce B30</t>
  </si>
  <si>
    <t>Kabinet za vzgojna sredstva in pripomočke B31</t>
  </si>
  <si>
    <t>Shramba za vrtna igrala B32</t>
  </si>
  <si>
    <t>Prostor za čistila s trokaderom</t>
  </si>
  <si>
    <t>Garderobe in sanitarije za tehnično osebje</t>
  </si>
  <si>
    <t>centralna kuhinja</t>
  </si>
  <si>
    <t>Garderobe  B01 /igralnica A01/</t>
  </si>
  <si>
    <t>SKUPAJ PROSTORI B1 + B2 + B3 + B4 + B5 + B6</t>
  </si>
  <si>
    <t>Garderobe B02 /igralnica A02/</t>
  </si>
  <si>
    <t>Garderobe B03  /igralnica A03/</t>
  </si>
  <si>
    <t>Garderobe B04 /igralnica A04/</t>
  </si>
  <si>
    <t>Garderobe B05 /igralnica A05/</t>
  </si>
  <si>
    <t>Garderobe B06 /igralnica A06/</t>
  </si>
  <si>
    <t>Garderobe B07  /igralnica A07/</t>
  </si>
  <si>
    <t>Garderobe B08 /igralnica A08/</t>
  </si>
  <si>
    <t>Garderobe B09  /igralnica A09/</t>
  </si>
  <si>
    <t>Garderobe  B10  /igralnica A10/</t>
  </si>
  <si>
    <t>Garderobe B11  /igralnica A11/</t>
  </si>
  <si>
    <t>Garderobe B12 /igralnica A12/</t>
  </si>
  <si>
    <t>igralnica A01</t>
  </si>
  <si>
    <t>igralnica A02</t>
  </si>
  <si>
    <t>igralnica A03</t>
  </si>
  <si>
    <t>igralnica A04</t>
  </si>
  <si>
    <t>igralnica A05</t>
  </si>
  <si>
    <t>igralnica A06</t>
  </si>
  <si>
    <t>iglranica A12</t>
  </si>
  <si>
    <t>ostale igralnice</t>
  </si>
  <si>
    <t>Opomba**: tlorisne površine se navedejo po SIST ISO 9836</t>
  </si>
  <si>
    <t>Parkirišče  / 24 PM</t>
  </si>
  <si>
    <t>opomba</t>
  </si>
  <si>
    <t xml:space="preserve">Garderoba C </t>
  </si>
  <si>
    <t>Sanitarije / garderoba A</t>
  </si>
  <si>
    <t>Sanitarije / garderoba B</t>
  </si>
  <si>
    <t>Sanitarije / garderoba C</t>
  </si>
  <si>
    <t>Sanitarije / garderoba D</t>
  </si>
  <si>
    <t>Sanitarije / garderoba E</t>
  </si>
  <si>
    <t>Sanitarije / obiskovalci - ženske</t>
  </si>
  <si>
    <t>Sanitarije / obiskovalci - moški</t>
  </si>
  <si>
    <t>Sanitarije - invalidi</t>
  </si>
  <si>
    <t xml:space="preserve">Garderoba E </t>
  </si>
  <si>
    <t>Prostor vzdrževalca</t>
  </si>
  <si>
    <t>Avla, hodniki</t>
  </si>
  <si>
    <t>Tehnični prostori - kotlovnica, elektro in TK instalacije</t>
  </si>
  <si>
    <t>Pisarna pomočnika vodje enote</t>
  </si>
  <si>
    <t>Soba za prvo pomoč</t>
  </si>
  <si>
    <t>Utrjene površine /dopstopi, trgi, ...</t>
  </si>
  <si>
    <t>Soba za doping kontrolo</t>
  </si>
  <si>
    <t>Glavna dvorana (46 m x 26 m)</t>
  </si>
  <si>
    <t>Kabinet za gospodnjstvo</t>
  </si>
  <si>
    <t>Prostor za vzdrževalca / delavnica</t>
  </si>
  <si>
    <t>Avla - večnamenski prostor</t>
  </si>
  <si>
    <t xml:space="preserve">B.5. skupaj komunikacije in vhodi z vetrolovi + instalacijski jaški </t>
  </si>
  <si>
    <t>Shramba za opremo / plesna dvorana</t>
  </si>
  <si>
    <t>Kuhinja (centralna kuhinja) s stopniščem</t>
  </si>
  <si>
    <t>skupaj F.1.</t>
  </si>
  <si>
    <t>SKUPAJ F.1 + F.3</t>
  </si>
  <si>
    <t>SKUPAJ REKONSTRUKCIJA ŠOLE F.1 + F.2 + F.3 + F.4</t>
  </si>
  <si>
    <t>SKUPAJ BTP REKONSTRUKCIJE ŠOLE</t>
  </si>
  <si>
    <r>
      <t>površina    (m</t>
    </r>
    <r>
      <rPr>
        <sz val="10"/>
        <color theme="1"/>
        <rFont val="Calibri"/>
        <family val="2"/>
        <charset val="238"/>
      </rPr>
      <t>²)</t>
    </r>
  </si>
  <si>
    <r>
      <t>površina skupno     (m</t>
    </r>
    <r>
      <rPr>
        <vertAlign val="superscript"/>
        <sz val="10"/>
        <color theme="1"/>
        <rFont val="Calibri"/>
        <family val="2"/>
        <scheme val="minor"/>
      </rPr>
      <t>2)</t>
    </r>
  </si>
  <si>
    <t>A.2.9.</t>
  </si>
  <si>
    <t>Skladišča - nogomet/atletika/oprema za tekmovanja</t>
  </si>
  <si>
    <t>B.2.10.</t>
  </si>
  <si>
    <t>B.2.8.1</t>
  </si>
  <si>
    <t>B.2.8.2</t>
  </si>
  <si>
    <t>B.2.8.3</t>
  </si>
  <si>
    <t>Pralnica, shramba čistega perila</t>
  </si>
  <si>
    <t>B.4.5.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</si>
</sst>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0.0"/>
    <numFmt numFmtId="166" formatCode="#,##0.0"/>
    <numFmt numFmtId="167" formatCode="#,##0.0_ ;\-#,##0.0\ "/>
  </numFmts>
  <fonts count="5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sz val="20"/>
      <color theme="4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b/>
      <sz val="20"/>
      <color theme="4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4"/>
      <color theme="0"/>
      <name val="Calibri"/>
      <family val="2"/>
      <charset val="238"/>
      <scheme val="minor"/>
    </font>
    <font>
      <b/>
      <sz val="14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0"/>
      <name val="Calibri"/>
      <family val="2"/>
      <scheme val="minor"/>
    </font>
    <font>
      <i/>
      <sz val="10"/>
      <color theme="9" tint="-0.249977111117893"/>
      <name val="Calibri"/>
      <family val="2"/>
      <charset val="238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color theme="1" tint="0.499984740745262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vertAlign val="superscript"/>
      <sz val="11"/>
      <color theme="1"/>
      <name val="Calibri"/>
      <family val="2"/>
      <scheme val="minor"/>
    </font>
    <font>
      <i/>
      <sz val="10"/>
      <color theme="9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vertAlign val="superscript"/>
      <sz val="11"/>
      <name val="Calibri"/>
      <family val="2"/>
      <charset val="238"/>
      <scheme val="minor"/>
    </font>
    <font>
      <i/>
      <sz val="10"/>
      <color theme="0" tint="-0.499984740745262"/>
      <name val="Calibri"/>
      <family val="2"/>
      <scheme val="minor"/>
    </font>
    <font>
      <sz val="10"/>
      <color theme="1"/>
      <name val="Averta-Light"/>
    </font>
    <font>
      <sz val="10"/>
      <color theme="1"/>
      <name val="Calibri"/>
      <family val="2"/>
      <charset val="238"/>
    </font>
    <font>
      <sz val="10"/>
      <color theme="1"/>
      <name val="Calibri"/>
      <family val="2"/>
    </font>
    <font>
      <sz val="8.5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9" tint="0.39997558519241921"/>
        <bgColor indexed="65"/>
      </patternFill>
    </fill>
  </fills>
  <borders count="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43" fontId="1" fillId="0" borderId="0" applyFont="0" applyFill="0" applyBorder="0" applyAlignment="0" applyProtection="0"/>
    <xf numFmtId="0" fontId="1" fillId="7" borderId="0" applyNumberFormat="0" applyBorder="0" applyAlignment="0" applyProtection="0"/>
    <xf numFmtId="0" fontId="15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5" fillId="11" borderId="0" applyNumberFormat="0" applyBorder="0" applyAlignment="0" applyProtection="0"/>
    <xf numFmtId="0" fontId="1" fillId="12" borderId="0" applyNumberFormat="0" applyBorder="0" applyAlignment="0" applyProtection="0"/>
    <xf numFmtId="0" fontId="42" fillId="0" borderId="0"/>
    <xf numFmtId="0" fontId="1" fillId="0" borderId="0"/>
  </cellStyleXfs>
  <cellXfs count="472">
    <xf numFmtId="0" fontId="0" fillId="0" borderId="0" xfId="0"/>
    <xf numFmtId="0" fontId="5" fillId="0" borderId="0" xfId="0" applyFont="1"/>
    <xf numFmtId="0" fontId="2" fillId="0" borderId="0" xfId="0" applyFont="1"/>
    <xf numFmtId="0" fontId="0" fillId="0" borderId="0" xfId="0" applyProtection="1">
      <protection locked="0"/>
    </xf>
    <xf numFmtId="0" fontId="1" fillId="2" borderId="0" xfId="1" applyProtection="1">
      <protection locked="0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3" borderId="0" xfId="2" applyProtection="1"/>
    <xf numFmtId="43" fontId="0" fillId="0" borderId="0" xfId="6" applyFont="1" applyProtection="1"/>
    <xf numFmtId="0" fontId="10" fillId="3" borderId="0" xfId="2" applyFont="1" applyAlignment="1" applyProtection="1">
      <alignment vertical="center" wrapText="1"/>
    </xf>
    <xf numFmtId="43" fontId="0" fillId="0" borderId="0" xfId="6" applyFont="1" applyAlignment="1" applyProtection="1">
      <alignment vertical="center"/>
    </xf>
    <xf numFmtId="0" fontId="1" fillId="3" borderId="0" xfId="2" applyAlignment="1" applyProtection="1">
      <alignment vertical="top"/>
    </xf>
    <xf numFmtId="0" fontId="1" fillId="3" borderId="0" xfId="2" applyAlignment="1" applyProtection="1">
      <alignment vertical="top" wrapText="1"/>
    </xf>
    <xf numFmtId="0" fontId="1" fillId="2" borderId="0" xfId="1" applyBorder="1"/>
    <xf numFmtId="0" fontId="1" fillId="5" borderId="0" xfId="4" applyBorder="1"/>
    <xf numFmtId="0" fontId="1" fillId="6" borderId="0" xfId="5" applyBorder="1"/>
    <xf numFmtId="0" fontId="14" fillId="0" borderId="0" xfId="0" applyFont="1" applyAlignment="1">
      <alignment horizontal="right" vertical="top" wrapText="1"/>
    </xf>
    <xf numFmtId="0" fontId="16" fillId="3" borderId="0" xfId="2" applyFont="1" applyAlignment="1" applyProtection="1">
      <alignment vertical="center" wrapText="1"/>
    </xf>
    <xf numFmtId="0" fontId="18" fillId="0" borderId="0" xfId="0" applyFont="1"/>
    <xf numFmtId="0" fontId="18" fillId="9" borderId="0" xfId="9" applyFont="1"/>
    <xf numFmtId="0" fontId="1" fillId="7" borderId="0" xfId="7" applyAlignment="1" applyProtection="1">
      <alignment vertical="top"/>
    </xf>
    <xf numFmtId="43" fontId="22" fillId="8" borderId="0" xfId="8" applyNumberFormat="1" applyFont="1" applyProtection="1"/>
    <xf numFmtId="0" fontId="0" fillId="0" borderId="0" xfId="0" applyAlignment="1">
      <alignment horizontal="right"/>
    </xf>
    <xf numFmtId="166" fontId="0" fillId="0" borderId="0" xfId="0" applyNumberFormat="1" applyProtection="1">
      <protection locked="0"/>
    </xf>
    <xf numFmtId="0" fontId="8" fillId="0" borderId="0" xfId="0" applyFont="1" applyAlignment="1">
      <alignment vertical="center"/>
    </xf>
    <xf numFmtId="0" fontId="9" fillId="2" borderId="0" xfId="1" applyFont="1" applyProtection="1">
      <protection locked="0"/>
    </xf>
    <xf numFmtId="167" fontId="0" fillId="0" borderId="0" xfId="6" applyNumberFormat="1" applyFont="1" applyAlignment="1" applyProtection="1"/>
    <xf numFmtId="167" fontId="0" fillId="0" borderId="0" xfId="6" applyNumberFormat="1" applyFont="1" applyAlignment="1" applyProtection="1">
      <alignment horizontal="right"/>
    </xf>
    <xf numFmtId="43" fontId="0" fillId="0" borderId="0" xfId="6" applyFont="1" applyAlignment="1" applyProtection="1">
      <alignment horizontal="right"/>
    </xf>
    <xf numFmtId="43" fontId="0" fillId="0" borderId="0" xfId="6" applyFont="1" applyAlignment="1" applyProtection="1"/>
    <xf numFmtId="0" fontId="1" fillId="2" borderId="0" xfId="1" applyBorder="1" applyProtection="1"/>
    <xf numFmtId="0" fontId="1" fillId="10" borderId="0" xfId="10" applyProtection="1"/>
    <xf numFmtId="0" fontId="22" fillId="8" borderId="0" xfId="8" applyFont="1" applyAlignment="1" applyProtection="1">
      <alignment vertical="center"/>
    </xf>
    <xf numFmtId="0" fontId="1" fillId="5" borderId="0" xfId="4" applyBorder="1" applyProtection="1"/>
    <xf numFmtId="0" fontId="1" fillId="6" borderId="0" xfId="5" applyBorder="1" applyProtection="1"/>
    <xf numFmtId="0" fontId="22" fillId="8" borderId="0" xfId="8" applyFont="1" applyProtection="1"/>
    <xf numFmtId="0" fontId="0" fillId="0" borderId="0" xfId="0" applyAlignment="1">
      <alignment vertical="top"/>
    </xf>
    <xf numFmtId="0" fontId="22" fillId="8" borderId="0" xfId="8" applyFont="1" applyAlignment="1" applyProtection="1">
      <alignment horizontal="right"/>
    </xf>
    <xf numFmtId="0" fontId="22" fillId="8" borderId="0" xfId="8" applyFont="1" applyAlignment="1" applyProtection="1">
      <alignment horizontal="right" vertical="center"/>
    </xf>
    <xf numFmtId="0" fontId="17" fillId="7" borderId="0" xfId="7" applyFont="1" applyAlignment="1" applyProtection="1">
      <alignment vertical="top"/>
    </xf>
    <xf numFmtId="0" fontId="1" fillId="7" borderId="0" xfId="7" applyAlignment="1" applyProtection="1">
      <alignment vertical="top" wrapText="1"/>
    </xf>
    <xf numFmtId="166" fontId="1" fillId="9" borderId="0" xfId="9" applyNumberFormat="1" applyProtection="1"/>
    <xf numFmtId="167" fontId="5" fillId="0" borderId="0" xfId="6" applyNumberFormat="1" applyFont="1" applyAlignment="1" applyProtection="1"/>
    <xf numFmtId="0" fontId="24" fillId="0" borderId="0" xfId="0" applyFont="1"/>
    <xf numFmtId="0" fontId="26" fillId="11" borderId="0" xfId="11" applyFont="1"/>
    <xf numFmtId="0" fontId="27" fillId="11" borderId="0" xfId="11" applyFont="1"/>
    <xf numFmtId="0" fontId="28" fillId="0" borderId="0" xfId="0" applyFont="1"/>
    <xf numFmtId="0" fontId="30" fillId="0" borderId="0" xfId="0" applyFont="1"/>
    <xf numFmtId="0" fontId="32" fillId="0" borderId="0" xfId="0" applyFont="1"/>
    <xf numFmtId="0" fontId="30" fillId="4" borderId="0" xfId="3" applyFont="1" applyAlignment="1" applyProtection="1">
      <alignment vertical="top"/>
    </xf>
    <xf numFmtId="0" fontId="30" fillId="4" borderId="0" xfId="3" applyFont="1" applyAlignment="1" applyProtection="1">
      <alignment vertical="top" wrapText="1"/>
    </xf>
    <xf numFmtId="0" fontId="30" fillId="4" borderId="0" xfId="3" applyFont="1" applyAlignment="1" applyProtection="1">
      <alignment horizontal="right" vertical="top"/>
    </xf>
    <xf numFmtId="0" fontId="36" fillId="8" borderId="0" xfId="8" applyFont="1" applyAlignment="1">
      <alignment vertical="top"/>
    </xf>
    <xf numFmtId="0" fontId="36" fillId="8" borderId="0" xfId="8" applyFont="1" applyAlignment="1">
      <alignment vertical="top" wrapText="1"/>
    </xf>
    <xf numFmtId="0" fontId="37" fillId="6" borderId="0" xfId="5" applyFont="1" applyAlignment="1" applyProtection="1">
      <alignment wrapText="1"/>
    </xf>
    <xf numFmtId="0" fontId="1" fillId="2" borderId="0" xfId="1" applyAlignment="1" applyProtection="1">
      <alignment vertical="top"/>
      <protection locked="0"/>
    </xf>
    <xf numFmtId="0" fontId="29" fillId="0" borderId="0" xfId="0" applyFont="1" applyAlignment="1">
      <alignment vertical="top"/>
    </xf>
    <xf numFmtId="166" fontId="30" fillId="0" borderId="0" xfId="0" applyNumberFormat="1" applyFont="1" applyAlignment="1">
      <alignment vertical="top"/>
    </xf>
    <xf numFmtId="166" fontId="30" fillId="0" borderId="0" xfId="0" applyNumberFormat="1" applyFont="1" applyAlignment="1">
      <alignment horizontal="right" vertical="top"/>
    </xf>
    <xf numFmtId="0" fontId="30" fillId="0" borderId="0" xfId="0" applyFont="1" applyAlignment="1">
      <alignment horizontal="right" vertical="top"/>
    </xf>
    <xf numFmtId="166" fontId="30" fillId="5" borderId="0" xfId="4" applyNumberFormat="1" applyFont="1" applyAlignment="1" applyProtection="1">
      <alignment vertical="top"/>
    </xf>
    <xf numFmtId="0" fontId="32" fillId="0" borderId="0" xfId="0" applyFont="1" applyAlignment="1">
      <alignment vertical="top"/>
    </xf>
    <xf numFmtId="0" fontId="0" fillId="0" borderId="0" xfId="0" applyAlignment="1" applyProtection="1">
      <alignment vertical="top"/>
      <protection locked="0"/>
    </xf>
    <xf numFmtId="166" fontId="30" fillId="0" borderId="0" xfId="0" applyNumberFormat="1" applyFont="1" applyAlignment="1" applyProtection="1">
      <alignment vertical="top"/>
      <protection locked="0"/>
    </xf>
    <xf numFmtId="0" fontId="30" fillId="0" borderId="0" xfId="0" applyFont="1" applyAlignment="1">
      <alignment vertical="top" wrapText="1"/>
    </xf>
    <xf numFmtId="0" fontId="31" fillId="0" borderId="0" xfId="0" applyFont="1" applyAlignment="1">
      <alignment vertical="top"/>
    </xf>
    <xf numFmtId="0" fontId="30" fillId="0" borderId="0" xfId="0" applyFont="1" applyAlignment="1">
      <alignment vertical="top"/>
    </xf>
    <xf numFmtId="4" fontId="30" fillId="0" borderId="0" xfId="0" applyNumberFormat="1" applyFont="1" applyAlignment="1">
      <alignment horizontal="right" vertical="top"/>
    </xf>
    <xf numFmtId="166" fontId="34" fillId="5" borderId="0" xfId="4" applyNumberFormat="1" applyFont="1" applyAlignment="1" applyProtection="1">
      <alignment vertical="top"/>
    </xf>
    <xf numFmtId="166" fontId="1" fillId="9" borderId="0" xfId="9" applyNumberFormat="1" applyAlignment="1" applyProtection="1">
      <alignment vertical="top"/>
    </xf>
    <xf numFmtId="166" fontId="18" fillId="9" borderId="0" xfId="9" applyNumberFormat="1" applyFont="1"/>
    <xf numFmtId="0" fontId="34" fillId="0" borderId="0" xfId="0" applyFont="1"/>
    <xf numFmtId="0" fontId="30" fillId="2" borderId="0" xfId="1" applyFont="1" applyAlignment="1" applyProtection="1">
      <alignment vertical="top"/>
      <protection locked="0"/>
    </xf>
    <xf numFmtId="0" fontId="34" fillId="0" borderId="0" xfId="0" applyFont="1" applyAlignment="1">
      <alignment vertical="top"/>
    </xf>
    <xf numFmtId="0" fontId="34" fillId="0" borderId="0" xfId="0" applyFont="1" applyAlignment="1">
      <alignment horizontal="right" vertical="top"/>
    </xf>
    <xf numFmtId="0" fontId="30" fillId="2" borderId="0" xfId="1" applyFont="1" applyProtection="1">
      <protection locked="0"/>
    </xf>
    <xf numFmtId="0" fontId="29" fillId="0" borderId="0" xfId="0" applyFont="1"/>
    <xf numFmtId="166" fontId="30" fillId="0" borderId="0" xfId="0" applyNumberFormat="1" applyFont="1"/>
    <xf numFmtId="166" fontId="30" fillId="0" borderId="0" xfId="0" applyNumberFormat="1" applyFont="1" applyAlignment="1">
      <alignment horizontal="center"/>
    </xf>
    <xf numFmtId="0" fontId="30" fillId="0" borderId="0" xfId="0" applyFont="1" applyAlignment="1">
      <alignment horizontal="right"/>
    </xf>
    <xf numFmtId="0" fontId="30" fillId="0" borderId="0" xfId="0" applyFont="1" applyProtection="1">
      <protection locked="0"/>
    </xf>
    <xf numFmtId="166" fontId="30" fillId="0" borderId="0" xfId="0" applyNumberFormat="1" applyFont="1" applyProtection="1">
      <protection locked="0"/>
    </xf>
    <xf numFmtId="0" fontId="38" fillId="0" borderId="0" xfId="0" applyFont="1"/>
    <xf numFmtId="0" fontId="34" fillId="0" borderId="0" xfId="0" applyFont="1" applyAlignment="1">
      <alignment horizontal="right"/>
    </xf>
    <xf numFmtId="0" fontId="30" fillId="0" borderId="0" xfId="0" applyFont="1" applyAlignment="1">
      <alignment wrapText="1"/>
    </xf>
    <xf numFmtId="166" fontId="30" fillId="0" borderId="0" xfId="0" applyNumberFormat="1" applyFont="1" applyAlignment="1">
      <alignment horizontal="right"/>
    </xf>
    <xf numFmtId="0" fontId="30" fillId="0" borderId="0" xfId="0" applyFont="1" applyAlignment="1">
      <alignment horizontal="justify" vertical="center" wrapText="1"/>
    </xf>
    <xf numFmtId="166" fontId="34" fillId="0" borderId="0" xfId="0" applyNumberFormat="1" applyFont="1" applyAlignment="1">
      <alignment horizontal="right" vertical="top"/>
    </xf>
    <xf numFmtId="0" fontId="34" fillId="0" borderId="0" xfId="0" applyFont="1" applyAlignment="1">
      <alignment horizontal="justify" vertical="center" wrapText="1"/>
    </xf>
    <xf numFmtId="0" fontId="30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1" fillId="12" borderId="0" xfId="12"/>
    <xf numFmtId="166" fontId="1" fillId="12" borderId="0" xfId="12" applyNumberFormat="1" applyProtection="1"/>
    <xf numFmtId="0" fontId="1" fillId="2" borderId="0" xfId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166" fontId="1" fillId="9" borderId="0" xfId="9" applyNumberFormat="1" applyAlignment="1" applyProtection="1"/>
    <xf numFmtId="166" fontId="27" fillId="11" borderId="0" xfId="11" applyNumberFormat="1" applyFont="1" applyAlignment="1" applyProtection="1">
      <alignment vertical="top"/>
    </xf>
    <xf numFmtId="43" fontId="1" fillId="3" borderId="0" xfId="2" applyNumberFormat="1" applyAlignment="1" applyProtection="1">
      <alignment vertical="center"/>
    </xf>
    <xf numFmtId="43" fontId="15" fillId="8" borderId="0" xfId="8" applyNumberFormat="1" applyProtection="1"/>
    <xf numFmtId="43" fontId="1" fillId="3" borderId="0" xfId="2" applyNumberFormat="1" applyProtection="1"/>
    <xf numFmtId="0" fontId="27" fillId="8" borderId="0" xfId="8" applyFont="1" applyProtection="1"/>
    <xf numFmtId="43" fontId="1" fillId="3" borderId="0" xfId="2" applyNumberFormat="1" applyAlignment="1" applyProtection="1">
      <alignment vertical="top"/>
    </xf>
    <xf numFmtId="43" fontId="15" fillId="8" borderId="0" xfId="8" applyNumberFormat="1" applyAlignment="1" applyProtection="1"/>
    <xf numFmtId="166" fontId="15" fillId="8" borderId="0" xfId="8" applyNumberFormat="1" applyAlignment="1" applyProtection="1"/>
    <xf numFmtId="166" fontId="1" fillId="3" borderId="0" xfId="2" applyNumberFormat="1" applyAlignment="1" applyProtection="1"/>
    <xf numFmtId="43" fontId="1" fillId="3" borderId="0" xfId="2" applyNumberFormat="1" applyAlignment="1" applyProtection="1">
      <alignment vertical="top" wrapText="1"/>
    </xf>
    <xf numFmtId="0" fontId="44" fillId="6" borderId="0" xfId="5" applyFont="1" applyAlignment="1" applyProtection="1">
      <alignment vertical="top"/>
      <protection locked="0"/>
    </xf>
    <xf numFmtId="0" fontId="44" fillId="6" borderId="0" xfId="5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43" fontId="0" fillId="0" borderId="0" xfId="6" applyFont="1" applyAlignment="1" applyProtection="1">
      <alignment vertical="center"/>
      <protection locked="0"/>
    </xf>
    <xf numFmtId="43" fontId="0" fillId="0" borderId="0" xfId="6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20" fillId="0" borderId="0" xfId="0" applyFont="1" applyProtection="1">
      <protection locked="0"/>
    </xf>
    <xf numFmtId="167" fontId="0" fillId="0" borderId="0" xfId="6" applyNumberFormat="1" applyFont="1" applyAlignment="1" applyProtection="1">
      <protection locked="0"/>
    </xf>
    <xf numFmtId="167" fontId="0" fillId="0" borderId="0" xfId="0" applyNumberFormat="1" applyProtection="1">
      <protection locked="0"/>
    </xf>
    <xf numFmtId="0" fontId="0" fillId="0" borderId="0" xfId="0" applyAlignment="1" applyProtection="1">
      <alignment horizontal="right" vertical="center"/>
      <protection locked="0"/>
    </xf>
    <xf numFmtId="43" fontId="0" fillId="0" borderId="0" xfId="6" applyFont="1" applyAlignme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166" fontId="1" fillId="5" borderId="0" xfId="4" applyNumberFormat="1" applyProtection="1"/>
    <xf numFmtId="0" fontId="1" fillId="9" borderId="0" xfId="9" applyAlignment="1" applyProtection="1">
      <alignment vertical="top"/>
    </xf>
    <xf numFmtId="0" fontId="18" fillId="9" borderId="0" xfId="9" applyFont="1" applyAlignment="1" applyProtection="1">
      <alignment vertical="top"/>
    </xf>
    <xf numFmtId="166" fontId="1" fillId="9" borderId="0" xfId="9" applyNumberFormat="1" applyAlignment="1" applyProtection="1">
      <alignment horizontal="right" vertical="top"/>
    </xf>
    <xf numFmtId="0" fontId="1" fillId="9" borderId="0" xfId="9" applyAlignment="1" applyProtection="1">
      <alignment horizontal="right" vertical="top"/>
    </xf>
    <xf numFmtId="0" fontId="18" fillId="9" borderId="0" xfId="9" applyFont="1" applyProtection="1"/>
    <xf numFmtId="0" fontId="1" fillId="9" borderId="0" xfId="9" applyProtection="1"/>
    <xf numFmtId="166" fontId="1" fillId="9" borderId="0" xfId="9" applyNumberFormat="1" applyAlignment="1" applyProtection="1">
      <alignment horizontal="center"/>
    </xf>
    <xf numFmtId="0" fontId="1" fillId="9" borderId="0" xfId="9" applyAlignment="1" applyProtection="1">
      <alignment horizontal="right"/>
    </xf>
    <xf numFmtId="166" fontId="18" fillId="9" borderId="0" xfId="9" applyNumberFormat="1" applyFont="1" applyProtection="1"/>
    <xf numFmtId="166" fontId="18" fillId="9" borderId="0" xfId="9" applyNumberFormat="1" applyFont="1" applyAlignment="1" applyProtection="1">
      <alignment horizontal="center"/>
    </xf>
    <xf numFmtId="0" fontId="18" fillId="12" borderId="0" xfId="12" applyFont="1" applyProtection="1"/>
    <xf numFmtId="166" fontId="18" fillId="12" borderId="0" xfId="12" applyNumberFormat="1" applyFont="1" applyProtection="1"/>
    <xf numFmtId="166" fontId="18" fillId="12" borderId="0" xfId="12" applyNumberFormat="1" applyFont="1" applyAlignment="1" applyProtection="1">
      <alignment horizontal="right"/>
    </xf>
    <xf numFmtId="0" fontId="18" fillId="12" borderId="0" xfId="12" applyFont="1" applyAlignment="1" applyProtection="1">
      <alignment horizontal="right"/>
    </xf>
    <xf numFmtId="0" fontId="5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3" borderId="0" xfId="2" applyFont="1" applyAlignment="1" applyProtection="1">
      <alignment horizontal="right"/>
    </xf>
    <xf numFmtId="0" fontId="15" fillId="8" borderId="0" xfId="8" applyProtection="1"/>
    <xf numFmtId="0" fontId="15" fillId="8" borderId="0" xfId="8" applyAlignment="1" applyProtection="1">
      <alignment horizontal="right"/>
    </xf>
    <xf numFmtId="0" fontId="15" fillId="8" borderId="0" xfId="8" applyAlignment="1" applyProtection="1">
      <alignment horizontal="right" vertical="center"/>
    </xf>
    <xf numFmtId="0" fontId="15" fillId="8" borderId="0" xfId="8" applyAlignment="1" applyProtection="1">
      <alignment vertical="center"/>
    </xf>
    <xf numFmtId="0" fontId="0" fillId="0" borderId="0" xfId="0" applyAlignment="1">
      <alignment horizontal="right" vertical="center"/>
    </xf>
    <xf numFmtId="0" fontId="1" fillId="3" borderId="0" xfId="2" applyAlignment="1" applyProtection="1">
      <alignment horizontal="right" vertical="center"/>
    </xf>
    <xf numFmtId="0" fontId="1" fillId="3" borderId="0" xfId="2" applyAlignment="1" applyProtection="1">
      <alignment vertical="center"/>
    </xf>
    <xf numFmtId="166" fontId="15" fillId="8" borderId="0" xfId="8" applyNumberFormat="1" applyProtection="1"/>
    <xf numFmtId="166" fontId="0" fillId="0" borderId="0" xfId="0" applyNumberFormat="1"/>
    <xf numFmtId="0" fontId="0" fillId="3" borderId="0" xfId="2" applyFont="1" applyAlignment="1" applyProtection="1">
      <alignment horizontal="right" vertical="top"/>
    </xf>
    <xf numFmtId="166" fontId="1" fillId="3" borderId="0" xfId="2" applyNumberFormat="1" applyAlignment="1" applyProtection="1">
      <alignment vertical="top"/>
    </xf>
    <xf numFmtId="0" fontId="1" fillId="3" borderId="0" xfId="2" applyAlignment="1" applyProtection="1">
      <alignment horizontal="right"/>
    </xf>
    <xf numFmtId="0" fontId="38" fillId="0" borderId="0" xfId="0" applyFont="1" applyAlignment="1">
      <alignment vertical="top"/>
    </xf>
    <xf numFmtId="0" fontId="18" fillId="9" borderId="0" xfId="9" applyFont="1" applyAlignment="1" applyProtection="1">
      <alignment wrapText="1"/>
    </xf>
    <xf numFmtId="0" fontId="1" fillId="12" borderId="0" xfId="12" applyProtection="1"/>
    <xf numFmtId="166" fontId="1" fillId="12" borderId="0" xfId="12" applyNumberFormat="1" applyAlignment="1" applyProtection="1">
      <alignment horizontal="center"/>
    </xf>
    <xf numFmtId="0" fontId="1" fillId="12" borderId="0" xfId="12" applyAlignment="1" applyProtection="1">
      <alignment horizontal="right"/>
    </xf>
    <xf numFmtId="0" fontId="18" fillId="9" borderId="0" xfId="9" applyFont="1" applyAlignment="1" applyProtection="1"/>
    <xf numFmtId="0" fontId="1" fillId="9" borderId="0" xfId="9" applyAlignment="1" applyProtection="1"/>
    <xf numFmtId="166" fontId="1" fillId="9" borderId="0" xfId="9" applyNumberFormat="1" applyAlignment="1" applyProtection="1">
      <alignment horizontal="right"/>
    </xf>
    <xf numFmtId="0" fontId="27" fillId="11" borderId="0" xfId="11" applyFont="1" applyProtection="1"/>
    <xf numFmtId="0" fontId="27" fillId="11" borderId="0" xfId="11" applyFont="1" applyAlignment="1" applyProtection="1">
      <alignment vertical="top"/>
    </xf>
    <xf numFmtId="166" fontId="27" fillId="11" borderId="0" xfId="11" applyNumberFormat="1" applyFont="1" applyAlignment="1" applyProtection="1">
      <alignment horizontal="right" vertical="top"/>
    </xf>
    <xf numFmtId="0" fontId="27" fillId="11" borderId="0" xfId="11" applyFont="1" applyAlignment="1" applyProtection="1">
      <alignment horizontal="right" vertical="top"/>
    </xf>
    <xf numFmtId="0" fontId="18" fillId="9" borderId="0" xfId="9" applyFont="1" applyBorder="1" applyAlignment="1" applyProtection="1">
      <alignment horizontal="justify" vertical="center" wrapText="1"/>
    </xf>
    <xf numFmtId="0" fontId="1" fillId="10" borderId="0" xfId="10" applyAlignment="1" applyProtection="1">
      <alignment wrapText="1"/>
    </xf>
    <xf numFmtId="0" fontId="23" fillId="6" borderId="0" xfId="5" applyFont="1" applyAlignment="1" applyProtection="1">
      <alignment vertical="top"/>
      <protection locked="0"/>
    </xf>
    <xf numFmtId="0" fontId="15" fillId="8" borderId="0" xfId="8" applyProtection="1">
      <protection locked="0"/>
    </xf>
    <xf numFmtId="43" fontId="15" fillId="8" borderId="0" xfId="8" applyNumberFormat="1" applyProtection="1">
      <protection locked="0"/>
    </xf>
    <xf numFmtId="0" fontId="27" fillId="8" borderId="0" xfId="8" applyFont="1" applyProtection="1">
      <protection locked="0"/>
    </xf>
    <xf numFmtId="0" fontId="0" fillId="7" borderId="0" xfId="7" applyFont="1" applyAlignment="1" applyProtection="1">
      <alignment vertical="top" wrapText="1"/>
    </xf>
    <xf numFmtId="0" fontId="12" fillId="0" borderId="0" xfId="0" applyFont="1"/>
    <xf numFmtId="0" fontId="5" fillId="0" borderId="0" xfId="0" applyFont="1" applyAlignment="1">
      <alignment wrapText="1"/>
    </xf>
    <xf numFmtId="0" fontId="9" fillId="2" borderId="0" xfId="1" applyFont="1" applyProtection="1"/>
    <xf numFmtId="0" fontId="45" fillId="8" borderId="0" xfId="8" applyFont="1" applyProtection="1"/>
    <xf numFmtId="0" fontId="0" fillId="0" borderId="0" xfId="0" applyAlignment="1">
      <alignment wrapText="1"/>
    </xf>
    <xf numFmtId="166" fontId="5" fillId="2" borderId="0" xfId="1" applyNumberFormat="1" applyFont="1" applyProtection="1">
      <protection locked="0"/>
    </xf>
    <xf numFmtId="166" fontId="29" fillId="2" borderId="0" xfId="1" applyNumberFormat="1" applyFont="1" applyAlignment="1" applyProtection="1">
      <alignment vertical="top"/>
      <protection locked="0"/>
    </xf>
    <xf numFmtId="166" fontId="29" fillId="0" borderId="0" xfId="0" applyNumberFormat="1" applyFont="1" applyAlignment="1" applyProtection="1">
      <alignment vertical="top"/>
      <protection locked="0"/>
    </xf>
    <xf numFmtId="0" fontId="21" fillId="0" borderId="0" xfId="0" applyFont="1"/>
    <xf numFmtId="166" fontId="29" fillId="0" borderId="0" xfId="0" applyNumberFormat="1" applyFont="1" applyAlignment="1">
      <alignment vertical="top"/>
    </xf>
    <xf numFmtId="166" fontId="21" fillId="9" borderId="0" xfId="9" applyNumberFormat="1" applyFont="1" applyAlignment="1" applyProtection="1">
      <alignment vertical="top"/>
    </xf>
    <xf numFmtId="166" fontId="21" fillId="9" borderId="0" xfId="9" applyNumberFormat="1" applyFont="1" applyProtection="1"/>
    <xf numFmtId="166" fontId="29" fillId="0" borderId="0" xfId="0" applyNumberFormat="1" applyFont="1" applyProtection="1">
      <protection locked="0"/>
    </xf>
    <xf numFmtId="166" fontId="38" fillId="2" borderId="0" xfId="1" applyNumberFormat="1" applyFont="1" applyProtection="1">
      <protection locked="0"/>
    </xf>
    <xf numFmtId="166" fontId="21" fillId="12" borderId="0" xfId="12" applyNumberFormat="1" applyFont="1" applyProtection="1"/>
    <xf numFmtId="166" fontId="21" fillId="9" borderId="0" xfId="9" applyNumberFormat="1" applyFont="1" applyAlignment="1" applyProtection="1"/>
    <xf numFmtId="166" fontId="46" fillId="11" borderId="0" xfId="11" applyNumberFormat="1" applyFont="1" applyAlignment="1" applyProtection="1">
      <alignment vertical="top"/>
    </xf>
    <xf numFmtId="166" fontId="38" fillId="0" borderId="0" xfId="0" applyNumberFormat="1" applyFont="1" applyProtection="1">
      <protection locked="0"/>
    </xf>
    <xf numFmtId="166" fontId="5" fillId="0" borderId="0" xfId="0" applyNumberFormat="1" applyFont="1" applyProtection="1">
      <protection locked="0"/>
    </xf>
    <xf numFmtId="166" fontId="5" fillId="5" borderId="0" xfId="4" applyNumberFormat="1" applyFont="1" applyProtection="1"/>
    <xf numFmtId="9" fontId="5" fillId="5" borderId="0" xfId="4" applyNumberFormat="1" applyFont="1" applyProtection="1"/>
    <xf numFmtId="43" fontId="5" fillId="0" borderId="0" xfId="0" applyNumberFormat="1" applyFont="1" applyProtection="1">
      <protection locked="0"/>
    </xf>
    <xf numFmtId="0" fontId="7" fillId="0" borderId="0" xfId="0" applyFont="1" applyAlignment="1" applyProtection="1">
      <alignment horizontal="right"/>
      <protection locked="0"/>
    </xf>
    <xf numFmtId="164" fontId="5" fillId="0" borderId="0" xfId="0" applyNumberFormat="1" applyFont="1" applyProtection="1">
      <protection locked="0"/>
    </xf>
    <xf numFmtId="0" fontId="48" fillId="0" borderId="0" xfId="0" applyFont="1"/>
    <xf numFmtId="0" fontId="28" fillId="0" borderId="0" xfId="0" applyFont="1" applyAlignment="1">
      <alignment wrapText="1"/>
    </xf>
    <xf numFmtId="166" fontId="5" fillId="2" borderId="0" xfId="1" applyNumberFormat="1" applyFont="1" applyAlignment="1" applyProtection="1">
      <alignment vertical="top"/>
      <protection locked="0"/>
    </xf>
    <xf numFmtId="0" fontId="0" fillId="0" borderId="0" xfId="0" applyAlignment="1">
      <alignment horizontal="right" vertical="top"/>
    </xf>
    <xf numFmtId="44" fontId="5" fillId="2" borderId="0" xfId="1" applyNumberFormat="1" applyFont="1" applyAlignment="1" applyProtection="1">
      <alignment vertical="top"/>
      <protection locked="0"/>
    </xf>
    <xf numFmtId="7" fontId="1" fillId="5" borderId="0" xfId="4" applyNumberFormat="1" applyAlignment="1" applyProtection="1">
      <alignment vertical="top"/>
    </xf>
    <xf numFmtId="44" fontId="0" fillId="0" borderId="0" xfId="0" applyNumberFormat="1" applyAlignment="1">
      <alignment vertical="top"/>
    </xf>
    <xf numFmtId="166" fontId="0" fillId="0" borderId="0" xfId="0" applyNumberFormat="1" applyAlignment="1">
      <alignment vertical="top"/>
    </xf>
    <xf numFmtId="0" fontId="0" fillId="0" borderId="0" xfId="0" applyAlignment="1">
      <alignment vertical="top" wrapText="1"/>
    </xf>
    <xf numFmtId="44" fontId="5" fillId="0" borderId="0" xfId="6" applyNumberFormat="1" applyFont="1" applyAlignment="1" applyProtection="1">
      <alignment vertical="top"/>
    </xf>
    <xf numFmtId="0" fontId="18" fillId="0" borderId="0" xfId="0" applyFont="1" applyAlignment="1">
      <alignment vertical="top"/>
    </xf>
    <xf numFmtId="44" fontId="1" fillId="5" borderId="0" xfId="4" applyNumberFormat="1" applyAlignment="1" applyProtection="1">
      <alignment vertical="top"/>
    </xf>
    <xf numFmtId="0" fontId="2" fillId="0" borderId="0" xfId="0" applyFont="1" applyAlignment="1">
      <alignment vertical="top"/>
    </xf>
    <xf numFmtId="7" fontId="25" fillId="5" borderId="0" xfId="4" applyNumberFormat="1" applyFont="1" applyAlignment="1" applyProtection="1">
      <alignment vertical="top"/>
    </xf>
    <xf numFmtId="44" fontId="14" fillId="5" borderId="0" xfId="4" applyNumberFormat="1" applyFont="1" applyAlignment="1" applyProtection="1">
      <alignment vertical="top"/>
    </xf>
    <xf numFmtId="44" fontId="0" fillId="0" borderId="0" xfId="6" applyNumberFormat="1" applyFont="1" applyFill="1" applyAlignment="1" applyProtection="1">
      <alignment vertical="top"/>
    </xf>
    <xf numFmtId="44" fontId="2" fillId="0" borderId="0" xfId="6" applyNumberFormat="1" applyFont="1" applyFill="1" applyAlignment="1" applyProtection="1">
      <alignment vertical="top"/>
    </xf>
    <xf numFmtId="44" fontId="5" fillId="5" borderId="0" xfId="4" applyNumberFormat="1" applyFont="1" applyAlignment="1" applyProtection="1">
      <alignment vertical="top"/>
    </xf>
    <xf numFmtId="166" fontId="1" fillId="2" borderId="0" xfId="1" applyNumberFormat="1" applyAlignment="1" applyProtection="1">
      <alignment vertical="top"/>
      <protection locked="0"/>
    </xf>
    <xf numFmtId="44" fontId="1" fillId="2" borderId="0" xfId="1" applyNumberFormat="1" applyAlignment="1" applyProtection="1">
      <alignment vertical="top"/>
      <protection locked="0"/>
    </xf>
    <xf numFmtId="0" fontId="18" fillId="0" borderId="0" xfId="0" applyFont="1" applyAlignment="1">
      <alignment vertical="top" wrapText="1"/>
    </xf>
    <xf numFmtId="44" fontId="0" fillId="0" borderId="0" xfId="6" applyNumberFormat="1" applyFont="1" applyAlignment="1" applyProtection="1">
      <alignment vertical="top"/>
    </xf>
    <xf numFmtId="43" fontId="2" fillId="0" borderId="0" xfId="6" applyFont="1" applyAlignment="1" applyProtection="1">
      <alignment vertical="top"/>
    </xf>
    <xf numFmtId="43" fontId="0" fillId="0" borderId="0" xfId="6" applyFont="1" applyAlignment="1" applyProtection="1">
      <alignment vertical="top"/>
    </xf>
    <xf numFmtId="0" fontId="49" fillId="0" borderId="0" xfId="0" applyFont="1" applyAlignment="1">
      <alignment vertical="center" wrapText="1"/>
    </xf>
    <xf numFmtId="0" fontId="30" fillId="0" borderId="0" xfId="0" applyFont="1" applyAlignment="1">
      <alignment horizontal="left" vertical="center"/>
    </xf>
    <xf numFmtId="44" fontId="1" fillId="5" borderId="0" xfId="4" applyNumberFormat="1"/>
    <xf numFmtId="7" fontId="1" fillId="5" borderId="0" xfId="4" applyNumberFormat="1"/>
    <xf numFmtId="44" fontId="1" fillId="5" borderId="0" xfId="4" applyNumberFormat="1" applyAlignment="1">
      <alignment vertical="top"/>
    </xf>
    <xf numFmtId="7" fontId="1" fillId="5" borderId="0" xfId="4" applyNumberFormat="1" applyAlignment="1">
      <alignment vertical="top"/>
    </xf>
    <xf numFmtId="0" fontId="30" fillId="4" borderId="0" xfId="3" applyFont="1" applyAlignment="1" applyProtection="1">
      <alignment horizontal="right" vertical="top" wrapText="1"/>
    </xf>
    <xf numFmtId="166" fontId="18" fillId="0" borderId="0" xfId="0" applyNumberFormat="1" applyFont="1"/>
    <xf numFmtId="166" fontId="34" fillId="0" borderId="0" xfId="0" applyNumberFormat="1" applyFont="1" applyAlignment="1">
      <alignment horizontal="right"/>
    </xf>
    <xf numFmtId="166" fontId="30" fillId="5" borderId="0" xfId="4" applyNumberFormat="1" applyFont="1" applyAlignment="1" applyProtection="1">
      <alignment horizontal="right" vertical="top"/>
    </xf>
    <xf numFmtId="166" fontId="29" fillId="0" borderId="0" xfId="0" applyNumberFormat="1" applyFont="1" applyAlignment="1" applyProtection="1">
      <alignment horizontal="right"/>
      <protection locked="0"/>
    </xf>
    <xf numFmtId="3" fontId="1" fillId="2" borderId="0" xfId="1" applyNumberFormat="1" applyAlignment="1">
      <alignment horizontal="right"/>
    </xf>
    <xf numFmtId="166" fontId="29" fillId="2" borderId="0" xfId="1" applyNumberFormat="1" applyFont="1" applyAlignment="1" applyProtection="1">
      <alignment horizontal="right"/>
      <protection locked="0"/>
    </xf>
    <xf numFmtId="166" fontId="30" fillId="5" borderId="0" xfId="4" applyNumberFormat="1" applyFont="1" applyAlignment="1" applyProtection="1">
      <alignment horizontal="right"/>
    </xf>
    <xf numFmtId="166" fontId="29" fillId="2" borderId="0" xfId="1" applyNumberFormat="1" applyFont="1" applyAlignment="1" applyProtection="1">
      <protection locked="0"/>
    </xf>
    <xf numFmtId="166" fontId="30" fillId="5" borderId="0" xfId="4" applyNumberFormat="1" applyFont="1" applyAlignment="1" applyProtection="1"/>
    <xf numFmtId="4" fontId="30" fillId="0" borderId="0" xfId="0" applyNumberFormat="1" applyFont="1" applyAlignment="1">
      <alignment horizontal="right"/>
    </xf>
    <xf numFmtId="166" fontId="29" fillId="0" borderId="0" xfId="0" applyNumberFormat="1" applyFont="1"/>
    <xf numFmtId="4" fontId="34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5" fontId="29" fillId="2" borderId="0" xfId="1" applyNumberFormat="1" applyFont="1" applyAlignment="1" applyProtection="1">
      <alignment horizontal="right" vertical="top"/>
      <protection locked="0"/>
    </xf>
    <xf numFmtId="165" fontId="29" fillId="0" borderId="0" xfId="0" applyNumberFormat="1" applyFont="1" applyAlignment="1" applyProtection="1">
      <alignment horizontal="right" vertical="top"/>
      <protection locked="0"/>
    </xf>
    <xf numFmtId="3" fontId="30" fillId="2" borderId="0" xfId="1" applyNumberFormat="1" applyFont="1" applyAlignment="1">
      <alignment horizontal="right"/>
    </xf>
    <xf numFmtId="166" fontId="34" fillId="5" borderId="0" xfId="4" applyNumberFormat="1" applyFont="1" applyAlignment="1" applyProtection="1">
      <alignment horizontal="right"/>
    </xf>
    <xf numFmtId="0" fontId="29" fillId="0" borderId="0" xfId="0" applyFont="1" applyAlignment="1" applyProtection="1">
      <alignment horizontal="right"/>
      <protection locked="0"/>
    </xf>
    <xf numFmtId="166" fontId="30" fillId="0" borderId="1" xfId="0" applyNumberFormat="1" applyFont="1" applyBorder="1" applyAlignment="1">
      <alignment horizontal="right" vertical="top"/>
    </xf>
    <xf numFmtId="0" fontId="29" fillId="0" borderId="2" xfId="0" applyFont="1" applyBorder="1" applyAlignment="1">
      <alignment vertical="top"/>
    </xf>
    <xf numFmtId="0" fontId="0" fillId="0" borderId="2" xfId="0" applyBorder="1"/>
    <xf numFmtId="166" fontId="30" fillId="0" borderId="1" xfId="0" applyNumberFormat="1" applyFont="1" applyBorder="1" applyAlignment="1">
      <alignment horizontal="right"/>
    </xf>
    <xf numFmtId="4" fontId="30" fillId="0" borderId="1" xfId="0" applyNumberFormat="1" applyFont="1" applyBorder="1" applyAlignment="1">
      <alignment horizontal="right"/>
    </xf>
    <xf numFmtId="0" fontId="30" fillId="0" borderId="2" xfId="0" applyFont="1" applyBorder="1" applyAlignment="1">
      <alignment horizontal="right"/>
    </xf>
    <xf numFmtId="4" fontId="34" fillId="0" borderId="1" xfId="0" applyNumberFormat="1" applyFont="1" applyBorder="1" applyAlignment="1">
      <alignment horizontal="right"/>
    </xf>
    <xf numFmtId="165" fontId="1" fillId="5" borderId="1" xfId="4" applyNumberFormat="1" applyBorder="1" applyAlignment="1">
      <alignment horizontal="right"/>
    </xf>
    <xf numFmtId="165" fontId="30" fillId="5" borderId="1" xfId="4" applyNumberFormat="1" applyFont="1" applyBorder="1" applyAlignment="1">
      <alignment horizontal="right"/>
    </xf>
    <xf numFmtId="0" fontId="30" fillId="0" borderId="1" xfId="0" applyFont="1" applyBorder="1" applyAlignment="1">
      <alignment horizontal="right"/>
    </xf>
    <xf numFmtId="0" fontId="29" fillId="0" borderId="2" xfId="0" applyFont="1" applyBorder="1" applyAlignment="1">
      <alignment horizontal="right"/>
    </xf>
    <xf numFmtId="166" fontId="34" fillId="0" borderId="1" xfId="0" applyNumberFormat="1" applyFont="1" applyBorder="1" applyAlignment="1">
      <alignment horizontal="right"/>
    </xf>
    <xf numFmtId="0" fontId="38" fillId="0" borderId="2" xfId="0" applyFont="1" applyBorder="1" applyAlignment="1">
      <alignment horizontal="right"/>
    </xf>
    <xf numFmtId="166" fontId="30" fillId="5" borderId="1" xfId="4" applyNumberFormat="1" applyFont="1" applyBorder="1" applyAlignment="1">
      <alignment horizontal="right"/>
    </xf>
    <xf numFmtId="0" fontId="39" fillId="0" borderId="2" xfId="0" applyFont="1" applyBorder="1" applyAlignment="1">
      <alignment horizontal="right"/>
    </xf>
    <xf numFmtId="166" fontId="34" fillId="0" borderId="1" xfId="0" applyNumberFormat="1" applyFont="1" applyBorder="1" applyAlignment="1">
      <alignment horizontal="right" vertical="top"/>
    </xf>
    <xf numFmtId="166" fontId="29" fillId="2" borderId="0" xfId="1" applyNumberFormat="1" applyFont="1" applyAlignment="1" applyProtection="1">
      <alignment horizontal="right" wrapText="1"/>
      <protection locked="0"/>
    </xf>
    <xf numFmtId="166" fontId="30" fillId="5" borderId="0" xfId="4" applyNumberFormat="1" applyFont="1" applyAlignment="1" applyProtection="1">
      <alignment horizontal="right" wrapText="1"/>
    </xf>
    <xf numFmtId="166" fontId="1" fillId="5" borderId="0" xfId="4" applyNumberFormat="1" applyAlignment="1" applyProtection="1">
      <alignment horizontal="right"/>
    </xf>
    <xf numFmtId="166" fontId="34" fillId="5" borderId="0" xfId="4" applyNumberFormat="1" applyFont="1" applyAlignment="1" applyProtection="1"/>
    <xf numFmtId="166" fontId="34" fillId="0" borderId="0" xfId="0" applyNumberFormat="1" applyFont="1"/>
    <xf numFmtId="166" fontId="38" fillId="5" borderId="1" xfId="4" applyNumberFormat="1" applyFont="1" applyBorder="1" applyAlignment="1" applyProtection="1">
      <alignment horizontal="right"/>
    </xf>
    <xf numFmtId="0" fontId="30" fillId="0" borderId="1" xfId="0" applyFont="1" applyBorder="1" applyAlignment="1">
      <alignment horizontal="right" vertical="top"/>
    </xf>
    <xf numFmtId="165" fontId="38" fillId="5" borderId="1" xfId="4" applyNumberFormat="1" applyFont="1" applyBorder="1" applyAlignment="1" applyProtection="1">
      <alignment horizontal="right"/>
    </xf>
    <xf numFmtId="0" fontId="30" fillId="0" borderId="2" xfId="0" applyFont="1" applyBorder="1"/>
    <xf numFmtId="166" fontId="30" fillId="0" borderId="1" xfId="0" applyNumberFormat="1" applyFont="1" applyBorder="1"/>
    <xf numFmtId="3" fontId="30" fillId="2" borderId="0" xfId="1" applyNumberFormat="1" applyFont="1" applyAlignment="1"/>
    <xf numFmtId="165" fontId="30" fillId="5" borderId="1" xfId="4" applyNumberFormat="1" applyFont="1" applyBorder="1" applyAlignment="1"/>
    <xf numFmtId="0" fontId="30" fillId="0" borderId="1" xfId="0" applyFont="1" applyBorder="1"/>
    <xf numFmtId="166" fontId="34" fillId="0" borderId="1" xfId="0" applyNumberFormat="1" applyFont="1" applyBorder="1"/>
    <xf numFmtId="0" fontId="29" fillId="0" borderId="2" xfId="0" applyFont="1" applyBorder="1"/>
    <xf numFmtId="166" fontId="18" fillId="5" borderId="1" xfId="4" applyNumberFormat="1" applyFont="1" applyBorder="1" applyProtection="1"/>
    <xf numFmtId="166" fontId="19" fillId="5" borderId="0" xfId="4" applyNumberFormat="1" applyFont="1" applyAlignment="1" applyProtection="1"/>
    <xf numFmtId="0" fontId="38" fillId="0" borderId="2" xfId="0" applyFont="1" applyBorder="1"/>
    <xf numFmtId="0" fontId="34" fillId="0" borderId="1" xfId="0" applyFont="1" applyBorder="1" applyAlignment="1">
      <alignment horizontal="right"/>
    </xf>
    <xf numFmtId="0" fontId="48" fillId="0" borderId="0" xfId="0" applyFont="1" applyAlignment="1">
      <alignment horizontal="left" wrapText="1"/>
    </xf>
    <xf numFmtId="0" fontId="0" fillId="0" borderId="0" xfId="0"/>
    <xf numFmtId="0" fontId="23" fillId="6" borderId="0" xfId="5" applyFont="1" applyProtection="1">
      <protection locked="0"/>
    </xf>
    <xf numFmtId="0" fontId="23" fillId="6" borderId="0" xfId="5" applyFont="1" applyAlignment="1" applyProtection="1">
      <alignment horizontal="left" vertical="center"/>
      <protection locked="0"/>
    </xf>
    <xf numFmtId="0" fontId="4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43" fontId="1" fillId="3" borderId="0" xfId="2" applyNumberFormat="1" applyAlignment="1" applyProtection="1">
      <alignment vertical="top"/>
    </xf>
    <xf numFmtId="0" fontId="1" fillId="3" borderId="0" xfId="2" applyAlignment="1" applyProtection="1">
      <alignment vertical="top" wrapText="1"/>
    </xf>
    <xf numFmtId="0" fontId="1" fillId="10" borderId="0" xfId="10" applyAlignment="1" applyProtection="1">
      <alignment vertical="top" wrapText="1"/>
    </xf>
    <xf numFmtId="43" fontId="22" fillId="8" borderId="0" xfId="8" applyNumberFormat="1" applyFont="1" applyProtection="1"/>
    <xf numFmtId="0" fontId="1" fillId="2" borderId="0" xfId="1" applyAlignment="1" applyProtection="1">
      <alignment horizontal="left" vertical="top" wrapText="1"/>
      <protection locked="0"/>
    </xf>
    <xf numFmtId="0" fontId="11" fillId="0" borderId="0" xfId="0" applyFont="1" applyAlignment="1">
      <alignment horizontal="left"/>
    </xf>
    <xf numFmtId="0" fontId="32" fillId="10" borderId="0" xfId="10" applyFont="1" applyAlignment="1">
      <alignment wrapText="1"/>
    </xf>
    <xf numFmtId="0" fontId="32" fillId="0" borderId="0" xfId="0" applyFont="1" applyAlignment="1">
      <alignment vertical="top" wrapText="1"/>
    </xf>
    <xf numFmtId="0" fontId="24" fillId="0" borderId="0" xfId="0" applyFont="1"/>
    <xf numFmtId="0" fontId="35" fillId="2" borderId="0" xfId="1" applyFont="1" applyProtection="1">
      <protection locked="0"/>
    </xf>
    <xf numFmtId="0" fontId="36" fillId="8" borderId="0" xfId="8" applyFont="1" applyAlignment="1">
      <alignment vertical="top"/>
    </xf>
    <xf numFmtId="0" fontId="18" fillId="9" borderId="0" xfId="9" applyFont="1" applyAlignment="1" applyProtection="1">
      <alignment wrapText="1"/>
    </xf>
    <xf numFmtId="0" fontId="19" fillId="9" borderId="0" xfId="9" applyFont="1" applyAlignment="1" applyProtection="1">
      <alignment wrapText="1"/>
    </xf>
    <xf numFmtId="0" fontId="11" fillId="0" borderId="0" xfId="0" applyFont="1"/>
    <xf numFmtId="0" fontId="45" fillId="8" borderId="0" xfId="8" applyFont="1" applyAlignment="1">
      <alignment vertical="top"/>
    </xf>
    <xf numFmtId="0" fontId="15" fillId="8" borderId="0" xfId="8" applyAlignment="1">
      <alignment vertical="top"/>
    </xf>
    <xf numFmtId="1" fontId="30" fillId="2" borderId="0" xfId="1" applyNumberFormat="1" applyFont="1" applyAlignment="1" applyProtection="1">
      <alignment horizontal="right"/>
      <protection locked="0"/>
    </xf>
    <xf numFmtId="1" fontId="30" fillId="0" borderId="0" xfId="0" applyNumberFormat="1" applyFont="1" applyAlignment="1" applyProtection="1">
      <alignment horizontal="right" vertical="top"/>
      <protection locked="0"/>
    </xf>
    <xf numFmtId="1" fontId="30" fillId="2" borderId="0" xfId="1" applyNumberFormat="1" applyFont="1" applyAlignment="1" applyProtection="1">
      <alignment horizontal="right" vertical="top"/>
      <protection locked="0"/>
    </xf>
    <xf numFmtId="1" fontId="30" fillId="0" borderId="0" xfId="0" applyNumberFormat="1" applyFont="1" applyAlignment="1" applyProtection="1">
      <alignment horizontal="right"/>
      <protection locked="0"/>
    </xf>
    <xf numFmtId="165" fontId="21" fillId="0" borderId="0" xfId="0" applyNumberFormat="1" applyFont="1" applyAlignment="1" applyProtection="1">
      <alignment horizontal="right"/>
      <protection locked="0"/>
    </xf>
    <xf numFmtId="3" fontId="30" fillId="2" borderId="0" xfId="1" applyNumberFormat="1" applyFont="1" applyAlignment="1" applyProtection="1">
      <alignment horizontal="right"/>
      <protection locked="0"/>
    </xf>
    <xf numFmtId="3" fontId="30" fillId="0" borderId="0" xfId="0" applyNumberFormat="1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left"/>
    </xf>
    <xf numFmtId="0" fontId="0" fillId="0" borderId="0" xfId="0" applyProtection="1"/>
    <xf numFmtId="0" fontId="32" fillId="10" borderId="0" xfId="1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top" wrapText="1"/>
    </xf>
    <xf numFmtId="0" fontId="14" fillId="0" borderId="0" xfId="0" applyFont="1" applyAlignment="1" applyProtection="1">
      <alignment horizontal="right" vertical="top" wrapText="1"/>
    </xf>
    <xf numFmtId="0" fontId="8" fillId="0" borderId="0" xfId="0" applyFont="1" applyAlignment="1" applyProtection="1">
      <alignment vertical="center"/>
    </xf>
    <xf numFmtId="0" fontId="24" fillId="0" borderId="0" xfId="0" applyFont="1" applyProtection="1"/>
    <xf numFmtId="0" fontId="24" fillId="0" borderId="0" xfId="0" applyFont="1" applyProtection="1"/>
    <xf numFmtId="0" fontId="8" fillId="0" borderId="0" xfId="0" applyFont="1" applyAlignment="1" applyProtection="1">
      <alignment horizontal="center"/>
    </xf>
    <xf numFmtId="0" fontId="2" fillId="0" borderId="0" xfId="0" applyFont="1" applyProtection="1"/>
    <xf numFmtId="0" fontId="0" fillId="0" borderId="0" xfId="0" applyAlignment="1" applyProtection="1">
      <alignment horizontal="center"/>
    </xf>
    <xf numFmtId="0" fontId="36" fillId="8" borderId="0" xfId="8" applyFont="1" applyAlignment="1" applyProtection="1">
      <alignment vertical="top"/>
    </xf>
    <xf numFmtId="0" fontId="36" fillId="8" borderId="0" xfId="8" applyFont="1" applyAlignment="1" applyProtection="1">
      <alignment vertical="top" wrapText="1"/>
    </xf>
    <xf numFmtId="0" fontId="36" fillId="8" borderId="0" xfId="8" applyFont="1" applyAlignment="1" applyProtection="1">
      <alignment horizontal="right" vertical="top"/>
    </xf>
    <xf numFmtId="0" fontId="26" fillId="11" borderId="0" xfId="11" applyFont="1" applyProtection="1"/>
    <xf numFmtId="0" fontId="18" fillId="0" borderId="0" xfId="0" applyFont="1" applyProtection="1"/>
    <xf numFmtId="0" fontId="5" fillId="0" borderId="0" xfId="0" applyFont="1" applyProtection="1"/>
    <xf numFmtId="2" fontId="32" fillId="0" borderId="0" xfId="0" applyNumberFormat="1" applyFont="1" applyAlignment="1" applyProtection="1">
      <alignment vertical="top"/>
    </xf>
    <xf numFmtId="0" fontId="29" fillId="0" borderId="0" xfId="0" applyFont="1" applyAlignment="1" applyProtection="1">
      <alignment vertical="top"/>
    </xf>
    <xf numFmtId="0" fontId="29" fillId="0" borderId="2" xfId="0" applyFont="1" applyBorder="1" applyAlignment="1" applyProtection="1">
      <alignment horizontal="right" vertical="top"/>
    </xf>
    <xf numFmtId="166" fontId="30" fillId="0" borderId="0" xfId="0" applyNumberFormat="1" applyFont="1" applyAlignment="1" applyProtection="1">
      <alignment horizontal="right" vertical="top"/>
    </xf>
    <xf numFmtId="166" fontId="30" fillId="0" borderId="1" xfId="0" applyNumberFormat="1" applyFont="1" applyBorder="1" applyAlignment="1" applyProtection="1">
      <alignment horizontal="right" vertical="top"/>
    </xf>
    <xf numFmtId="0" fontId="30" fillId="0" borderId="0" xfId="0" applyFont="1" applyAlignment="1" applyProtection="1">
      <alignment horizontal="right" vertical="top"/>
    </xf>
    <xf numFmtId="0" fontId="44" fillId="6" borderId="0" xfId="5" applyFont="1" applyAlignment="1" applyProtection="1">
      <alignment horizontal="left" vertical="center"/>
    </xf>
    <xf numFmtId="0" fontId="32" fillId="0" borderId="0" xfId="0" applyFont="1" applyAlignment="1" applyProtection="1">
      <alignment vertical="top"/>
    </xf>
    <xf numFmtId="0" fontId="0" fillId="0" borderId="0" xfId="0" applyAlignment="1" applyProtection="1">
      <alignment vertical="top"/>
    </xf>
    <xf numFmtId="165" fontId="30" fillId="0" borderId="1" xfId="0" applyNumberFormat="1" applyFont="1" applyBorder="1" applyAlignment="1" applyProtection="1">
      <alignment horizontal="right" vertical="top"/>
    </xf>
    <xf numFmtId="0" fontId="30" fillId="0" borderId="0" xfId="0" applyFont="1" applyAlignment="1" applyProtection="1">
      <alignment vertical="top" wrapText="1"/>
    </xf>
    <xf numFmtId="0" fontId="31" fillId="0" borderId="0" xfId="0" applyFont="1" applyAlignment="1" applyProtection="1">
      <alignment vertical="top"/>
    </xf>
    <xf numFmtId="0" fontId="31" fillId="0" borderId="2" xfId="0" applyFont="1" applyBorder="1" applyAlignment="1" applyProtection="1">
      <alignment horizontal="right" vertical="top"/>
    </xf>
    <xf numFmtId="0" fontId="30" fillId="0" borderId="0" xfId="0" applyFont="1" applyProtection="1"/>
    <xf numFmtId="0" fontId="0" fillId="0" borderId="2" xfId="0" applyBorder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0" borderId="1" xfId="0" applyBorder="1" applyAlignment="1" applyProtection="1">
      <alignment horizontal="right"/>
    </xf>
    <xf numFmtId="165" fontId="0" fillId="0" borderId="1" xfId="0" applyNumberFormat="1" applyBorder="1" applyAlignment="1" applyProtection="1">
      <alignment horizontal="right"/>
    </xf>
    <xf numFmtId="0" fontId="29" fillId="0" borderId="2" xfId="0" applyFont="1" applyBorder="1" applyAlignment="1" applyProtection="1">
      <alignment vertical="top"/>
    </xf>
    <xf numFmtId="166" fontId="30" fillId="0" borderId="0" xfId="0" applyNumberFormat="1" applyFont="1" applyAlignment="1" applyProtection="1">
      <alignment vertical="top"/>
    </xf>
    <xf numFmtId="166" fontId="29" fillId="0" borderId="0" xfId="0" applyNumberFormat="1" applyFont="1" applyAlignment="1" applyProtection="1">
      <alignment vertical="top"/>
    </xf>
    <xf numFmtId="0" fontId="0" fillId="0" borderId="2" xfId="0" applyBorder="1" applyProtection="1"/>
    <xf numFmtId="0" fontId="0" fillId="0" borderId="1" xfId="0" applyBorder="1" applyProtection="1"/>
    <xf numFmtId="0" fontId="21" fillId="0" borderId="0" xfId="0" applyFont="1" applyProtection="1"/>
    <xf numFmtId="165" fontId="0" fillId="0" borderId="1" xfId="0" applyNumberFormat="1" applyBorder="1" applyProtection="1"/>
    <xf numFmtId="0" fontId="34" fillId="0" borderId="0" xfId="0" applyFont="1" applyProtection="1"/>
    <xf numFmtId="0" fontId="18" fillId="0" borderId="2" xfId="0" applyFont="1" applyBorder="1" applyProtection="1"/>
    <xf numFmtId="166" fontId="34" fillId="0" borderId="1" xfId="0" applyNumberFormat="1" applyFont="1" applyBorder="1" applyProtection="1"/>
    <xf numFmtId="166" fontId="34" fillId="0" borderId="0" xfId="0" applyNumberFormat="1" applyFont="1" applyProtection="1"/>
    <xf numFmtId="0" fontId="34" fillId="0" borderId="0" xfId="0" applyFont="1" applyAlignment="1" applyProtection="1">
      <alignment horizontal="right" vertical="top"/>
    </xf>
    <xf numFmtId="0" fontId="29" fillId="0" borderId="0" xfId="0" applyFont="1" applyAlignment="1" applyProtection="1">
      <alignment vertical="center"/>
    </xf>
    <xf numFmtId="1" fontId="29" fillId="0" borderId="2" xfId="0" applyNumberFormat="1" applyFont="1" applyBorder="1" applyAlignment="1" applyProtection="1">
      <alignment horizontal="right"/>
    </xf>
    <xf numFmtId="166" fontId="30" fillId="0" borderId="0" xfId="0" applyNumberFormat="1" applyFont="1" applyAlignment="1" applyProtection="1">
      <alignment horizontal="right"/>
    </xf>
    <xf numFmtId="166" fontId="30" fillId="0" borderId="1" xfId="0" applyNumberFormat="1" applyFont="1" applyBorder="1" applyAlignment="1" applyProtection="1">
      <alignment horizontal="right"/>
    </xf>
    <xf numFmtId="0" fontId="30" fillId="0" borderId="0" xfId="0" applyFont="1" applyAlignment="1" applyProtection="1">
      <alignment vertical="center"/>
    </xf>
    <xf numFmtId="1" fontId="30" fillId="0" borderId="2" xfId="0" applyNumberFormat="1" applyFont="1" applyBorder="1" applyAlignment="1" applyProtection="1">
      <alignment horizontal="right"/>
    </xf>
    <xf numFmtId="165" fontId="30" fillId="5" borderId="1" xfId="4" applyNumberFormat="1" applyFont="1" applyBorder="1" applyAlignment="1" applyProtection="1">
      <alignment horizontal="right"/>
    </xf>
    <xf numFmtId="0" fontId="30" fillId="0" borderId="0" xfId="0" applyFont="1" applyAlignment="1" applyProtection="1">
      <alignment vertical="top"/>
    </xf>
    <xf numFmtId="3" fontId="30" fillId="0" borderId="0" xfId="0" applyNumberFormat="1" applyFont="1" applyAlignment="1" applyProtection="1">
      <alignment horizontal="right"/>
    </xf>
    <xf numFmtId="166" fontId="29" fillId="0" borderId="0" xfId="0" applyNumberFormat="1" applyFont="1" applyAlignment="1" applyProtection="1">
      <alignment horizontal="right"/>
    </xf>
    <xf numFmtId="0" fontId="30" fillId="0" borderId="1" xfId="0" applyFont="1" applyBorder="1" applyAlignment="1" applyProtection="1">
      <alignment horizontal="right"/>
    </xf>
    <xf numFmtId="0" fontId="3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vertical="center"/>
    </xf>
    <xf numFmtId="4" fontId="30" fillId="0" borderId="1" xfId="0" applyNumberFormat="1" applyFont="1" applyBorder="1" applyAlignment="1" applyProtection="1">
      <alignment horizontal="right"/>
    </xf>
    <xf numFmtId="0" fontId="30" fillId="0" borderId="0" xfId="0" applyFont="1" applyAlignment="1" applyProtection="1">
      <alignment vertical="center" wrapText="1"/>
    </xf>
    <xf numFmtId="0" fontId="30" fillId="0" borderId="2" xfId="0" applyFont="1" applyBorder="1" applyAlignment="1" applyProtection="1">
      <alignment horizontal="right"/>
    </xf>
    <xf numFmtId="4" fontId="30" fillId="0" borderId="0" xfId="0" applyNumberFormat="1" applyFont="1" applyAlignment="1" applyProtection="1">
      <alignment horizontal="right"/>
    </xf>
    <xf numFmtId="0" fontId="34" fillId="0" borderId="0" xfId="0" applyFont="1" applyAlignment="1" applyProtection="1">
      <alignment vertical="top"/>
    </xf>
    <xf numFmtId="4" fontId="34" fillId="0" borderId="1" xfId="0" applyNumberFormat="1" applyFont="1" applyBorder="1" applyAlignment="1" applyProtection="1">
      <alignment horizontal="right"/>
    </xf>
    <xf numFmtId="4" fontId="34" fillId="0" borderId="0" xfId="0" applyNumberFormat="1" applyFont="1" applyAlignment="1" applyProtection="1">
      <alignment horizontal="right"/>
    </xf>
    <xf numFmtId="4" fontId="30" fillId="0" borderId="0" xfId="0" applyNumberFormat="1" applyFont="1" applyAlignment="1" applyProtection="1">
      <alignment horizontal="right" vertical="top"/>
    </xf>
    <xf numFmtId="0" fontId="29" fillId="0" borderId="2" xfId="0" applyFont="1" applyBorder="1" applyAlignment="1" applyProtection="1">
      <alignment horizontal="right"/>
    </xf>
    <xf numFmtId="0" fontId="30" fillId="0" borderId="0" xfId="0" applyFont="1" applyAlignment="1" applyProtection="1">
      <alignment horizontal="right"/>
    </xf>
    <xf numFmtId="0" fontId="38" fillId="0" borderId="0" xfId="0" applyFont="1" applyProtection="1"/>
    <xf numFmtId="166" fontId="34" fillId="0" borderId="1" xfId="0" applyNumberFormat="1" applyFont="1" applyBorder="1" applyAlignment="1" applyProtection="1">
      <alignment horizontal="right"/>
    </xf>
    <xf numFmtId="166" fontId="34" fillId="0" borderId="0" xfId="0" applyNumberFormat="1" applyFont="1" applyAlignment="1" applyProtection="1">
      <alignment horizontal="right"/>
    </xf>
    <xf numFmtId="0" fontId="34" fillId="0" borderId="0" xfId="0" applyFont="1" applyAlignment="1" applyProtection="1">
      <alignment horizontal="right"/>
    </xf>
    <xf numFmtId="166" fontId="30" fillId="0" borderId="0" xfId="0" applyNumberFormat="1" applyFont="1" applyProtection="1"/>
    <xf numFmtId="166" fontId="30" fillId="0" borderId="0" xfId="0" applyNumberFormat="1" applyFont="1" applyAlignment="1" applyProtection="1">
      <alignment horizontal="center"/>
    </xf>
    <xf numFmtId="0" fontId="38" fillId="0" borderId="0" xfId="0" applyFont="1" applyAlignment="1" applyProtection="1">
      <alignment vertical="center"/>
    </xf>
    <xf numFmtId="0" fontId="38" fillId="0" borderId="2" xfId="0" applyFont="1" applyBorder="1" applyAlignment="1" applyProtection="1">
      <alignment horizontal="right"/>
    </xf>
    <xf numFmtId="0" fontId="29" fillId="0" borderId="0" xfId="0" applyFont="1" applyProtection="1"/>
    <xf numFmtId="0" fontId="29" fillId="0" borderId="0" xfId="0" applyFont="1" applyAlignment="1" applyProtection="1">
      <alignment vertical="center" wrapText="1"/>
    </xf>
    <xf numFmtId="0" fontId="30" fillId="0" borderId="0" xfId="0" applyFont="1" applyAlignment="1" applyProtection="1">
      <alignment horizontal="center"/>
    </xf>
    <xf numFmtId="0" fontId="29" fillId="0" borderId="0" xfId="0" applyFont="1" applyAlignment="1" applyProtection="1">
      <alignment horizontal="right"/>
    </xf>
    <xf numFmtId="0" fontId="34" fillId="0" borderId="0" xfId="0" applyFont="1" applyAlignment="1" applyProtection="1">
      <alignment wrapText="1"/>
    </xf>
    <xf numFmtId="0" fontId="30" fillId="0" borderId="2" xfId="0" applyFont="1" applyBorder="1" applyAlignment="1" applyProtection="1">
      <alignment horizontal="right" wrapText="1"/>
    </xf>
    <xf numFmtId="0" fontId="32" fillId="0" borderId="0" xfId="0" applyFont="1" applyAlignment="1" applyProtection="1">
      <alignment horizontal="right"/>
    </xf>
    <xf numFmtId="0" fontId="39" fillId="0" borderId="0" xfId="0" applyFont="1" applyProtection="1"/>
    <xf numFmtId="0" fontId="39" fillId="0" borderId="2" xfId="0" applyFont="1" applyBorder="1" applyAlignment="1" applyProtection="1">
      <alignment horizontal="right"/>
    </xf>
    <xf numFmtId="166" fontId="0" fillId="0" borderId="0" xfId="0" applyNumberFormat="1" applyProtection="1"/>
    <xf numFmtId="166" fontId="32" fillId="0" borderId="0" xfId="0" applyNumberFormat="1" applyFont="1" applyProtection="1"/>
    <xf numFmtId="0" fontId="30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  <xf numFmtId="0" fontId="29" fillId="0" borderId="2" xfId="0" applyFont="1" applyBorder="1" applyAlignment="1" applyProtection="1">
      <alignment horizontal="right" wrapText="1"/>
    </xf>
    <xf numFmtId="166" fontId="30" fillId="0" borderId="0" xfId="0" applyNumberFormat="1" applyFont="1" applyAlignment="1" applyProtection="1">
      <alignment horizontal="right" wrapText="1"/>
    </xf>
    <xf numFmtId="166" fontId="30" fillId="0" borderId="1" xfId="0" applyNumberFormat="1" applyFont="1" applyBorder="1" applyAlignment="1" applyProtection="1">
      <alignment horizontal="right" wrapText="1"/>
    </xf>
    <xf numFmtId="166" fontId="30" fillId="5" borderId="1" xfId="4" applyNumberFormat="1" applyFont="1" applyBorder="1" applyAlignment="1" applyProtection="1">
      <alignment horizontal="right" wrapText="1"/>
    </xf>
    <xf numFmtId="0" fontId="32" fillId="0" borderId="0" xfId="0" applyFont="1" applyAlignment="1" applyProtection="1">
      <alignment horizontal="right" wrapText="1"/>
    </xf>
    <xf numFmtId="3" fontId="30" fillId="0" borderId="0" xfId="0" applyNumberFormat="1" applyFont="1" applyAlignment="1" applyProtection="1">
      <alignment horizontal="right" wrapText="1"/>
    </xf>
    <xf numFmtId="166" fontId="21" fillId="0" borderId="0" xfId="0" applyNumberFormat="1" applyFont="1" applyAlignment="1" applyProtection="1">
      <alignment horizontal="right"/>
    </xf>
    <xf numFmtId="0" fontId="19" fillId="0" borderId="2" xfId="0" applyFont="1" applyBorder="1" applyAlignment="1" applyProtection="1">
      <alignment horizontal="right"/>
    </xf>
    <xf numFmtId="0" fontId="40" fillId="0" borderId="0" xfId="0" applyFont="1" applyAlignment="1" applyProtection="1">
      <alignment horizontal="left" vertical="center" wrapText="1"/>
    </xf>
    <xf numFmtId="0" fontId="48" fillId="0" borderId="0" xfId="0" applyFont="1" applyProtection="1"/>
    <xf numFmtId="0" fontId="30" fillId="0" borderId="0" xfId="0" applyFont="1" applyAlignment="1" applyProtection="1">
      <alignment vertical="top"/>
      <protection locked="0"/>
    </xf>
    <xf numFmtId="166" fontId="30" fillId="0" borderId="0" xfId="0" applyNumberFormat="1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165" fontId="30" fillId="5" borderId="1" xfId="4" applyNumberFormat="1" applyFont="1" applyBorder="1" applyAlignment="1" applyProtection="1">
      <alignment horizontal="right" vertical="top"/>
    </xf>
    <xf numFmtId="165" fontId="30" fillId="0" borderId="1" xfId="0" applyNumberFormat="1" applyFont="1" applyBorder="1" applyAlignment="1" applyProtection="1">
      <alignment horizontal="right"/>
    </xf>
    <xf numFmtId="165" fontId="32" fillId="5" borderId="1" xfId="4" applyNumberFormat="1" applyFont="1" applyBorder="1" applyAlignment="1" applyProtection="1">
      <alignment horizontal="right"/>
    </xf>
    <xf numFmtId="165" fontId="30" fillId="0" borderId="0" xfId="0" applyNumberFormat="1" applyFont="1" applyProtection="1"/>
    <xf numFmtId="166" fontId="34" fillId="5" borderId="1" xfId="4" applyNumberFormat="1" applyFont="1" applyBorder="1" applyAlignment="1" applyProtection="1">
      <alignment horizontal="right"/>
    </xf>
    <xf numFmtId="166" fontId="38" fillId="2" borderId="0" xfId="1" applyNumberFormat="1" applyFont="1" applyAlignment="1" applyProtection="1">
      <alignment horizontal="right"/>
      <protection locked="0"/>
    </xf>
    <xf numFmtId="0" fontId="36" fillId="8" borderId="0" xfId="8" applyFont="1" applyAlignment="1" applyProtection="1">
      <alignment vertical="top"/>
    </xf>
    <xf numFmtId="0" fontId="32" fillId="0" borderId="0" xfId="0" applyFont="1" applyAlignment="1" applyProtection="1">
      <alignment vertical="center"/>
    </xf>
    <xf numFmtId="0" fontId="42" fillId="0" borderId="0" xfId="13" applyProtection="1"/>
    <xf numFmtId="0" fontId="42" fillId="0" borderId="2" xfId="13" applyBorder="1" applyAlignment="1" applyProtection="1">
      <alignment horizontal="right"/>
    </xf>
    <xf numFmtId="0" fontId="42" fillId="0" borderId="0" xfId="13" applyAlignment="1" applyProtection="1">
      <alignment horizontal="right"/>
    </xf>
    <xf numFmtId="0" fontId="42" fillId="0" borderId="1" xfId="13" applyBorder="1" applyAlignment="1" applyProtection="1">
      <alignment horizontal="right"/>
    </xf>
    <xf numFmtId="165" fontId="42" fillId="0" borderId="1" xfId="13" applyNumberFormat="1" applyBorder="1" applyAlignment="1" applyProtection="1">
      <alignment horizontal="right"/>
    </xf>
    <xf numFmtId="0" fontId="32" fillId="0" borderId="2" xfId="0" applyFont="1" applyBorder="1" applyAlignment="1" applyProtection="1">
      <alignment horizontal="right"/>
    </xf>
    <xf numFmtId="0" fontId="32" fillId="0" borderId="1" xfId="0" applyFont="1" applyBorder="1" applyAlignment="1" applyProtection="1">
      <alignment horizontal="right"/>
    </xf>
    <xf numFmtId="165" fontId="32" fillId="0" borderId="1" xfId="0" applyNumberFormat="1" applyFont="1" applyBorder="1" applyAlignment="1" applyProtection="1">
      <alignment horizontal="right"/>
    </xf>
    <xf numFmtId="0" fontId="41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/>
    </xf>
    <xf numFmtId="0" fontId="30" fillId="0" borderId="2" xfId="0" applyFont="1" applyBorder="1" applyProtection="1"/>
    <xf numFmtId="166" fontId="30" fillId="0" borderId="1" xfId="0" applyNumberFormat="1" applyFont="1" applyBorder="1" applyProtection="1"/>
    <xf numFmtId="165" fontId="30" fillId="5" borderId="1" xfId="4" applyNumberFormat="1" applyFont="1" applyBorder="1" applyAlignment="1" applyProtection="1"/>
    <xf numFmtId="166" fontId="29" fillId="0" borderId="0" xfId="0" applyNumberFormat="1" applyFont="1" applyProtection="1"/>
    <xf numFmtId="0" fontId="30" fillId="0" borderId="1" xfId="0" applyFont="1" applyBorder="1" applyProtection="1"/>
    <xf numFmtId="0" fontId="28" fillId="0" borderId="0" xfId="0" applyFont="1" applyProtection="1"/>
    <xf numFmtId="4" fontId="1" fillId="9" borderId="0" xfId="9" applyNumberFormat="1" applyAlignment="1" applyProtection="1">
      <alignment horizontal="right" vertical="top"/>
    </xf>
    <xf numFmtId="0" fontId="30" fillId="0" borderId="2" xfId="0" applyFont="1" applyBorder="1" applyAlignment="1" applyProtection="1">
      <alignment vertical="top"/>
    </xf>
    <xf numFmtId="4" fontId="30" fillId="0" borderId="1" xfId="0" applyNumberFormat="1" applyFont="1" applyBorder="1" applyAlignment="1" applyProtection="1">
      <alignment horizontal="right" vertical="top"/>
    </xf>
    <xf numFmtId="0" fontId="34" fillId="0" borderId="0" xfId="0" applyFont="1" applyAlignment="1" applyProtection="1">
      <alignment horizontal="left" vertical="center"/>
    </xf>
    <xf numFmtId="166" fontId="34" fillId="0" borderId="1" xfId="0" applyNumberFormat="1" applyFont="1" applyBorder="1" applyAlignment="1" applyProtection="1">
      <alignment horizontal="right" vertical="top"/>
    </xf>
    <xf numFmtId="166" fontId="34" fillId="0" borderId="0" xfId="0" applyNumberFormat="1" applyFont="1" applyAlignment="1" applyProtection="1">
      <alignment horizontal="right" vertical="top"/>
    </xf>
    <xf numFmtId="0" fontId="29" fillId="0" borderId="2" xfId="0" applyFont="1" applyBorder="1" applyProtection="1"/>
    <xf numFmtId="166" fontId="30" fillId="0" borderId="1" xfId="0" applyNumberFormat="1" applyFont="1" applyBorder="1" applyAlignment="1" applyProtection="1">
      <alignment horizontal="center"/>
    </xf>
    <xf numFmtId="166" fontId="34" fillId="0" borderId="1" xfId="0" applyNumberFormat="1" applyFont="1" applyBorder="1" applyAlignment="1" applyProtection="1">
      <alignment horizontal="center"/>
    </xf>
    <xf numFmtId="166" fontId="34" fillId="0" borderId="0" xfId="0" applyNumberFormat="1" applyFont="1" applyAlignment="1" applyProtection="1">
      <alignment horizontal="center"/>
    </xf>
    <xf numFmtId="0" fontId="18" fillId="0" borderId="0" xfId="0" applyFont="1" applyAlignment="1" applyProtection="1">
      <alignment wrapText="1"/>
    </xf>
    <xf numFmtId="0" fontId="40" fillId="0" borderId="0" xfId="0" applyFont="1" applyAlignment="1" applyProtection="1">
      <alignment horizontal="left" vertical="center" wrapText="1"/>
    </xf>
    <xf numFmtId="0" fontId="42" fillId="0" borderId="0" xfId="13" applyProtection="1">
      <protection locked="0"/>
    </xf>
    <xf numFmtId="3" fontId="32" fillId="2" borderId="0" xfId="1" applyNumberFormat="1" applyFont="1" applyAlignment="1" applyProtection="1">
      <alignment horizontal="right"/>
      <protection locked="0"/>
    </xf>
    <xf numFmtId="0" fontId="42" fillId="0" borderId="0" xfId="13" applyAlignment="1" applyProtection="1">
      <alignment horizontal="right"/>
      <protection locked="0"/>
    </xf>
    <xf numFmtId="0" fontId="3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166" fontId="0" fillId="0" borderId="0" xfId="0" applyNumberFormat="1" applyAlignment="1" applyProtection="1">
      <alignment horizontal="right"/>
    </xf>
    <xf numFmtId="165" fontId="34" fillId="5" borderId="1" xfId="4" applyNumberFormat="1" applyFont="1" applyBorder="1" applyAlignment="1" applyProtection="1">
      <alignment horizontal="right"/>
    </xf>
    <xf numFmtId="3" fontId="30" fillId="2" borderId="0" xfId="1" applyNumberFormat="1" applyFont="1" applyAlignment="1" applyProtection="1">
      <protection locked="0"/>
    </xf>
    <xf numFmtId="165" fontId="34" fillId="5" borderId="1" xfId="4" applyNumberFormat="1" applyFont="1" applyBorder="1" applyAlignment="1" applyProtection="1"/>
    <xf numFmtId="4" fontId="30" fillId="0" borderId="0" xfId="0" applyNumberFormat="1" applyFont="1" applyAlignment="1" applyProtection="1">
      <alignment horizontal="right" vertical="top"/>
      <protection locked="0"/>
    </xf>
    <xf numFmtId="166" fontId="18" fillId="5" borderId="1" xfId="4" applyNumberFormat="1" applyFont="1" applyBorder="1" applyAlignment="1" applyProtection="1">
      <alignment horizontal="right" vertical="top"/>
    </xf>
    <xf numFmtId="0" fontId="44" fillId="6" borderId="0" xfId="5" applyFont="1" applyAlignment="1" applyProtection="1">
      <alignment vertical="center" wrapText="1"/>
    </xf>
    <xf numFmtId="2" fontId="30" fillId="0" borderId="0" xfId="0" applyNumberFormat="1" applyFont="1" applyAlignment="1">
      <alignment vertical="top"/>
    </xf>
    <xf numFmtId="3" fontId="30" fillId="2" borderId="0" xfId="1" applyNumberFormat="1" applyFont="1" applyAlignment="1">
      <alignment horizontal="right" vertical="top"/>
    </xf>
    <xf numFmtId="165" fontId="30" fillId="5" borderId="1" xfId="4" applyNumberFormat="1" applyFont="1" applyBorder="1" applyAlignment="1">
      <alignment horizontal="right" vertical="top"/>
    </xf>
    <xf numFmtId="166" fontId="34" fillId="5" borderId="1" xfId="4" applyNumberFormat="1" applyFont="1" applyBorder="1" applyAlignment="1">
      <alignment horizontal="right" vertical="top"/>
    </xf>
    <xf numFmtId="166" fontId="34" fillId="5" borderId="1" xfId="4" applyNumberFormat="1" applyFont="1" applyBorder="1" applyAlignment="1"/>
    <xf numFmtId="166" fontId="34" fillId="5" borderId="1" xfId="4" applyNumberFormat="1" applyFont="1" applyBorder="1" applyAlignment="1">
      <alignment horizontal="right"/>
    </xf>
    <xf numFmtId="166" fontId="34" fillId="2" borderId="0" xfId="1" applyNumberFormat="1" applyFont="1" applyAlignment="1" applyProtection="1">
      <alignment horizontal="right"/>
      <protection locked="0"/>
    </xf>
  </cellXfs>
  <cellStyles count="15">
    <cellStyle name="20 % – Poudarek1" xfId="1" builtinId="30"/>
    <cellStyle name="20 % – Poudarek2" xfId="10" builtinId="34"/>
    <cellStyle name="20 % – Poudarek3" xfId="2" builtinId="38"/>
    <cellStyle name="20 % – Poudarek4" xfId="4" builtinId="42"/>
    <cellStyle name="20 % – Poudarek6" xfId="5" builtinId="50"/>
    <cellStyle name="40 % – Poudarek1" xfId="7" builtinId="31"/>
    <cellStyle name="60 % – Poudarek1" xfId="9" builtinId="32"/>
    <cellStyle name="60 % – Poudarek3" xfId="3" builtinId="40"/>
    <cellStyle name="60 % – Poudarek6" xfId="12" builtinId="52"/>
    <cellStyle name="Navadno" xfId="0" builtinId="0"/>
    <cellStyle name="Navadno 2" xfId="13" xr:uid="{00000000-0005-0000-0000-00000A000000}"/>
    <cellStyle name="Normal 2" xfId="14" xr:uid="{00000000-0005-0000-0000-00000B000000}"/>
    <cellStyle name="Poudarek1" xfId="8" builtinId="29"/>
    <cellStyle name="Poudarek2" xfId="11" builtinId="33"/>
    <cellStyle name="Vejica" xfId="6" builtinId="3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3229</xdr:colOff>
      <xdr:row>110</xdr:row>
      <xdr:rowOff>16978</xdr:rowOff>
    </xdr:from>
    <xdr:to>
      <xdr:col>3</xdr:col>
      <xdr:colOff>245390</xdr:colOff>
      <xdr:row>110</xdr:row>
      <xdr:rowOff>129152</xdr:rowOff>
    </xdr:to>
    <xdr:sp macro="" textlink="">
      <xdr:nvSpPr>
        <xdr:cNvPr id="5122" name="Rectangle 2">
          <a:extLst>
            <a:ext uri="{FF2B5EF4-FFF2-40B4-BE49-F238E27FC236}">
              <a16:creationId xmlns:a16="http://schemas.microsoft.com/office/drawing/2014/main" id="{EF63835F-976A-8E0C-E724-EF90CFDFA910}"/>
            </a:ext>
          </a:extLst>
        </xdr:cNvPr>
        <xdr:cNvSpPr>
          <a:spLocks noChangeArrowheads="1"/>
        </xdr:cNvSpPr>
      </xdr:nvSpPr>
      <xdr:spPr bwMode="auto">
        <a:xfrm>
          <a:off x="2250483" y="22725224"/>
          <a:ext cx="242161" cy="112174"/>
        </a:xfrm>
        <a:prstGeom prst="rect">
          <a:avLst/>
        </a:prstGeom>
        <a:noFill/>
        <a:ln w="25400">
          <a:solidFill>
            <a:srgbClr val="00B0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6458</xdr:colOff>
      <xdr:row>112</xdr:row>
      <xdr:rowOff>51352</xdr:rowOff>
    </xdr:from>
    <xdr:to>
      <xdr:col>4</xdr:col>
      <xdr:colOff>4969</xdr:colOff>
      <xdr:row>112</xdr:row>
      <xdr:rowOff>156127</xdr:rowOff>
    </xdr:to>
    <xdr:sp macro="" textlink="">
      <xdr:nvSpPr>
        <xdr:cNvPr id="5123" name="Pravokotnik 4">
          <a:extLst>
            <a:ext uri="{FF2B5EF4-FFF2-40B4-BE49-F238E27FC236}">
              <a16:creationId xmlns:a16="http://schemas.microsoft.com/office/drawing/2014/main" id="{CE75B48C-371F-115A-FCE6-0BED2CC9162F}"/>
            </a:ext>
          </a:extLst>
        </xdr:cNvPr>
        <xdr:cNvSpPr>
          <a:spLocks noChangeArrowheads="1"/>
        </xdr:cNvSpPr>
      </xdr:nvSpPr>
      <xdr:spPr bwMode="auto">
        <a:xfrm>
          <a:off x="2253712" y="23140598"/>
          <a:ext cx="247130" cy="104775"/>
        </a:xfrm>
        <a:prstGeom prst="rect">
          <a:avLst/>
        </a:prstGeom>
        <a:noFill/>
        <a:ln w="25400">
          <a:solidFill>
            <a:srgbClr val="4129F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3229</xdr:colOff>
      <xdr:row>111</xdr:row>
      <xdr:rowOff>44312</xdr:rowOff>
    </xdr:from>
    <xdr:to>
      <xdr:col>4</xdr:col>
      <xdr:colOff>3229</xdr:colOff>
      <xdr:row>111</xdr:row>
      <xdr:rowOff>149087</xdr:rowOff>
    </xdr:to>
    <xdr:sp macro="" textlink="">
      <xdr:nvSpPr>
        <xdr:cNvPr id="5124" name="Pravokotnik 3">
          <a:extLst>
            <a:ext uri="{FF2B5EF4-FFF2-40B4-BE49-F238E27FC236}">
              <a16:creationId xmlns:a16="http://schemas.microsoft.com/office/drawing/2014/main" id="{A26C6C2A-B0F9-E5BE-5B75-E8ED43563781}"/>
            </a:ext>
          </a:extLst>
        </xdr:cNvPr>
        <xdr:cNvSpPr>
          <a:spLocks noChangeArrowheads="1"/>
        </xdr:cNvSpPr>
      </xdr:nvSpPr>
      <xdr:spPr bwMode="auto">
        <a:xfrm>
          <a:off x="2250483" y="22943058"/>
          <a:ext cx="248619" cy="104775"/>
        </a:xfrm>
        <a:prstGeom prst="rect">
          <a:avLst/>
        </a:prstGeom>
        <a:noFill/>
        <a:ln w="25400">
          <a:solidFill>
            <a:srgbClr val="FF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2089042</xdr:colOff>
      <xdr:row>113</xdr:row>
      <xdr:rowOff>53598</xdr:rowOff>
    </xdr:from>
    <xdr:to>
      <xdr:col>3</xdr:col>
      <xdr:colOff>242321</xdr:colOff>
      <xdr:row>113</xdr:row>
      <xdr:rowOff>158373</xdr:rowOff>
    </xdr:to>
    <xdr:sp macro="" textlink="">
      <xdr:nvSpPr>
        <xdr:cNvPr id="5125" name="Rectangle 5">
          <a:extLst>
            <a:ext uri="{FF2B5EF4-FFF2-40B4-BE49-F238E27FC236}">
              <a16:creationId xmlns:a16="http://schemas.microsoft.com/office/drawing/2014/main" id="{AEB122DF-638F-AD75-4619-C0E8E48DB08C}"/>
            </a:ext>
          </a:extLst>
        </xdr:cNvPr>
        <xdr:cNvSpPr>
          <a:spLocks noChangeArrowheads="1"/>
        </xdr:cNvSpPr>
      </xdr:nvSpPr>
      <xdr:spPr bwMode="auto">
        <a:xfrm>
          <a:off x="2240796" y="23333344"/>
          <a:ext cx="248779" cy="104775"/>
        </a:xfrm>
        <a:prstGeom prst="rect">
          <a:avLst/>
        </a:prstGeom>
        <a:noFill/>
        <a:ln w="25400">
          <a:solidFill>
            <a:srgbClr val="FF0000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</xdr:sp>
    <xdr:clientData/>
  </xdr:twoCellAnchor>
  <xdr:twoCellAnchor>
    <xdr:from>
      <xdr:col>1</xdr:col>
      <xdr:colOff>2095499</xdr:colOff>
      <xdr:row>114</xdr:row>
      <xdr:rowOff>46463</xdr:rowOff>
    </xdr:from>
    <xdr:to>
      <xdr:col>3</xdr:col>
      <xdr:colOff>241376</xdr:colOff>
      <xdr:row>114</xdr:row>
      <xdr:rowOff>148683</xdr:rowOff>
    </xdr:to>
    <xdr:sp macro="" textlink="">
      <xdr:nvSpPr>
        <xdr:cNvPr id="5126" name="Rectangle 6">
          <a:extLst>
            <a:ext uri="{FF2B5EF4-FFF2-40B4-BE49-F238E27FC236}">
              <a16:creationId xmlns:a16="http://schemas.microsoft.com/office/drawing/2014/main" id="{3B6456F6-D236-1060-8332-4EF52DAC9FB7}"/>
            </a:ext>
          </a:extLst>
        </xdr:cNvPr>
        <xdr:cNvSpPr>
          <a:spLocks noChangeArrowheads="1"/>
        </xdr:cNvSpPr>
      </xdr:nvSpPr>
      <xdr:spPr bwMode="auto">
        <a:xfrm>
          <a:off x="2248828" y="23241000"/>
          <a:ext cx="241377" cy="102220"/>
        </a:xfrm>
        <a:prstGeom prst="rect">
          <a:avLst/>
        </a:prstGeom>
        <a:noFill/>
        <a:ln w="25400">
          <a:solidFill>
            <a:srgbClr val="0000FF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</xdr:sp>
    <xdr:clientData/>
  </xdr:twoCellAnchor>
  <xdr:twoCellAnchor>
    <xdr:from>
      <xdr:col>1</xdr:col>
      <xdr:colOff>145676</xdr:colOff>
      <xdr:row>85</xdr:row>
      <xdr:rowOff>22412</xdr:rowOff>
    </xdr:from>
    <xdr:to>
      <xdr:col>6</xdr:col>
      <xdr:colOff>235324</xdr:colOff>
      <xdr:row>108</xdr:row>
      <xdr:rowOff>179427</xdr:rowOff>
    </xdr:to>
    <xdr:pic>
      <xdr:nvPicPr>
        <xdr:cNvPr id="3" name="Slika 1">
          <a:extLst>
            <a:ext uri="{FF2B5EF4-FFF2-40B4-BE49-F238E27FC236}">
              <a16:creationId xmlns:a16="http://schemas.microsoft.com/office/drawing/2014/main" id="{9F79F7D9-531F-F998-491F-CF6C4E19CE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558" y="17369118"/>
          <a:ext cx="3922060" cy="4538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0</xdr:colOff>
      <xdr:row>85</xdr:row>
      <xdr:rowOff>0</xdr:rowOff>
    </xdr:from>
    <xdr:to>
      <xdr:col>12</xdr:col>
      <xdr:colOff>728383</xdr:colOff>
      <xdr:row>109</xdr:row>
      <xdr:rowOff>55065</xdr:rowOff>
    </xdr:to>
    <xdr:pic>
      <xdr:nvPicPr>
        <xdr:cNvPr id="4" name="Slika 1">
          <a:extLst>
            <a:ext uri="{FF2B5EF4-FFF2-40B4-BE49-F238E27FC236}">
              <a16:creationId xmlns:a16="http://schemas.microsoft.com/office/drawing/2014/main" id="{91D5C5B9-0B31-DBD0-20FD-6E037B30F3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3147" y="17346706"/>
          <a:ext cx="3955677" cy="4627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sistemov Office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O89"/>
  <sheetViews>
    <sheetView topLeftCell="A46" zoomScale="145" zoomScaleNormal="145" workbookViewId="0">
      <selection activeCell="E39" sqref="E39:I39"/>
    </sheetView>
  </sheetViews>
  <sheetFormatPr defaultRowHeight="15"/>
  <cols>
    <col min="1" max="1" width="39.7109375" style="3" customWidth="1"/>
    <col min="2" max="2" width="15.7109375" style="3" customWidth="1"/>
    <col min="3" max="3" width="4.7109375" style="3" customWidth="1"/>
    <col min="4" max="4" width="15.7109375" style="3" customWidth="1"/>
    <col min="5" max="5" width="4.7109375" style="3" customWidth="1"/>
    <col min="6" max="6" width="15.7109375" style="3" customWidth="1"/>
    <col min="7" max="7" width="4.7109375" style="3" customWidth="1"/>
    <col min="8" max="8" width="15.7109375" style="113" customWidth="1"/>
    <col min="9" max="9" width="4.7109375" style="3" customWidth="1"/>
    <col min="10" max="10" width="15.7109375" style="3" customWidth="1"/>
    <col min="11" max="11" width="4.7109375" style="3" customWidth="1"/>
    <col min="12" max="12" width="15.7109375" style="3" customWidth="1"/>
    <col min="13" max="14" width="4.7109375" style="3" customWidth="1"/>
    <col min="15" max="15" width="26.140625" style="3" customWidth="1"/>
    <col min="16" max="16384" width="9.140625" style="3"/>
  </cols>
  <sheetData>
    <row r="1" spans="1:13" ht="30" customHeight="1">
      <c r="A1" s="287" t="s">
        <v>266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</row>
    <row r="2" spans="1:13" ht="21" customHeight="1">
      <c r="A2" s="291" t="s">
        <v>30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</row>
    <row r="3" spans="1:13" ht="6" customHeight="1">
      <c r="A3" s="288"/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</row>
    <row r="4" spans="1:13" ht="6" customHeight="1">
      <c r="A4" s="288"/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</row>
    <row r="5" spans="1:13" ht="17.25" customHeight="1">
      <c r="A5" s="137" t="s">
        <v>3</v>
      </c>
      <c r="B5" s="293" t="s">
        <v>4</v>
      </c>
      <c r="C5" s="293"/>
      <c r="D5"/>
      <c r="E5"/>
      <c r="F5" s="138" t="s">
        <v>23</v>
      </c>
      <c r="G5"/>
      <c r="H5"/>
      <c r="I5"/>
      <c r="J5"/>
      <c r="K5"/>
      <c r="L5"/>
    </row>
    <row r="6" spans="1:13" ht="17.25" customHeight="1">
      <c r="A6" s="109"/>
      <c r="B6" s="109"/>
      <c r="C6" s="109"/>
      <c r="D6"/>
      <c r="E6" s="31"/>
      <c r="F6" t="s">
        <v>24</v>
      </c>
      <c r="G6"/>
      <c r="H6"/>
      <c r="I6" s="32"/>
      <c r="J6" t="s">
        <v>27</v>
      </c>
      <c r="K6"/>
      <c r="L6"/>
    </row>
    <row r="7" spans="1:13" ht="6" customHeight="1">
      <c r="A7" s="109"/>
      <c r="B7" s="109"/>
      <c r="C7" s="109"/>
      <c r="D7" s="139"/>
      <c r="E7"/>
      <c r="F7"/>
      <c r="G7"/>
      <c r="H7"/>
      <c r="I7"/>
      <c r="J7"/>
      <c r="K7"/>
      <c r="L7"/>
    </row>
    <row r="8" spans="1:13" ht="17.25" customHeight="1">
      <c r="A8" s="33" t="s">
        <v>2</v>
      </c>
      <c r="B8" s="141"/>
      <c r="C8" s="141"/>
      <c r="D8" s="140"/>
      <c r="E8" s="34"/>
      <c r="F8" t="s">
        <v>25</v>
      </c>
      <c r="G8"/>
      <c r="H8"/>
      <c r="I8" t="s">
        <v>255</v>
      </c>
      <c r="J8" s="284" t="s">
        <v>254</v>
      </c>
      <c r="K8" s="284"/>
      <c r="L8"/>
    </row>
    <row r="9" spans="1:13" ht="6" customHeight="1">
      <c r="A9" s="141"/>
      <c r="B9" s="141"/>
      <c r="C9" s="141"/>
      <c r="D9" s="140"/>
      <c r="E9"/>
      <c r="F9"/>
      <c r="G9"/>
      <c r="H9"/>
      <c r="I9"/>
      <c r="J9"/>
      <c r="K9"/>
      <c r="L9"/>
    </row>
    <row r="10" spans="1:13" ht="17.25" customHeight="1">
      <c r="A10" s="142" t="s">
        <v>18</v>
      </c>
      <c r="B10" s="142"/>
      <c r="C10" s="142"/>
      <c r="D10" s="140"/>
      <c r="E10" s="35"/>
      <c r="F10" t="s">
        <v>26</v>
      </c>
      <c r="G10"/>
      <c r="H10"/>
      <c r="I10"/>
      <c r="J10"/>
      <c r="K10"/>
      <c r="L10"/>
    </row>
    <row r="11" spans="1:13" ht="6" customHeight="1">
      <c r="A11" s="111"/>
      <c r="B11" s="111"/>
      <c r="C11" s="111"/>
      <c r="D11" s="110"/>
      <c r="E11" s="95"/>
      <c r="F11" s="95"/>
      <c r="G11" s="95"/>
      <c r="H11" s="112"/>
    </row>
    <row r="12" spans="1:13" ht="17.25" customHeight="1">
      <c r="A12" s="36" t="s">
        <v>258</v>
      </c>
      <c r="B12" s="36"/>
      <c r="C12" s="36"/>
      <c r="D12" s="36"/>
      <c r="E12" s="36"/>
      <c r="F12" s="36"/>
      <c r="G12" s="36"/>
      <c r="H12" s="22"/>
      <c r="I12" s="36"/>
      <c r="J12" s="36"/>
      <c r="K12" s="36"/>
      <c r="L12" s="36"/>
      <c r="M12" s="36"/>
    </row>
    <row r="13" spans="1:13" ht="6" customHeight="1">
      <c r="A13"/>
      <c r="B13"/>
      <c r="C13"/>
      <c r="D13"/>
      <c r="E13"/>
      <c r="F13"/>
      <c r="G13"/>
      <c r="H13" s="9"/>
      <c r="I13"/>
      <c r="J13"/>
      <c r="K13"/>
      <c r="L13"/>
      <c r="M13"/>
    </row>
    <row r="14" spans="1:13" ht="6" customHeight="1">
      <c r="A14"/>
      <c r="B14"/>
      <c r="C14"/>
      <c r="D14"/>
      <c r="E14"/>
      <c r="F14"/>
      <c r="G14"/>
      <c r="H14" s="11"/>
      <c r="I14"/>
      <c r="J14"/>
      <c r="K14"/>
      <c r="L14"/>
      <c r="M14"/>
    </row>
    <row r="15" spans="1:13" ht="17.25" customHeight="1">
      <c r="A15" s="101" t="s">
        <v>260</v>
      </c>
      <c r="B15" s="292"/>
      <c r="C15" s="292"/>
      <c r="D15" s="292"/>
      <c r="E15" s="292"/>
      <c r="F15" s="292"/>
      <c r="G15" s="292"/>
      <c r="H15" s="292"/>
      <c r="I15" s="292"/>
      <c r="J15" s="292"/>
      <c r="K15" s="292"/>
      <c r="L15" s="292"/>
      <c r="M15" s="292"/>
    </row>
    <row r="16" spans="1:13" ht="6" customHeight="1">
      <c r="A16"/>
      <c r="B16"/>
      <c r="C16"/>
      <c r="D16"/>
      <c r="E16"/>
      <c r="F16"/>
      <c r="G16"/>
      <c r="H16" s="11"/>
      <c r="I16"/>
      <c r="J16"/>
      <c r="K16"/>
      <c r="L16"/>
      <c r="M16"/>
    </row>
    <row r="17" spans="1:15" ht="17.25" customHeight="1">
      <c r="A17" s="8"/>
      <c r="B17" s="8" t="s">
        <v>252</v>
      </c>
      <c r="C17" s="143" t="s">
        <v>259</v>
      </c>
      <c r="D17" s="8"/>
      <c r="E17" s="8"/>
      <c r="F17" s="8"/>
      <c r="G17" s="8"/>
      <c r="H17" s="98"/>
      <c r="I17" s="8"/>
      <c r="J17" s="8"/>
      <c r="K17" s="8"/>
      <c r="L17" s="8"/>
      <c r="M17" s="8"/>
    </row>
    <row r="18" spans="1:15" ht="6" customHeight="1">
      <c r="H18" s="112"/>
    </row>
    <row r="19" spans="1:15" ht="17.25" customHeight="1">
      <c r="A19" t="s">
        <v>21</v>
      </c>
      <c r="B19" s="180">
        <v>0</v>
      </c>
      <c r="C19" s="23" t="s">
        <v>5</v>
      </c>
      <c r="D19" s="43"/>
      <c r="E19" s="286" t="s">
        <v>29</v>
      </c>
      <c r="F19" s="286"/>
      <c r="G19" s="286"/>
      <c r="H19" s="286"/>
      <c r="I19" s="286"/>
      <c r="O19" s="115"/>
    </row>
    <row r="20" spans="1:15" ht="6" customHeight="1">
      <c r="A20"/>
      <c r="B20" s="193"/>
      <c r="C20" s="23"/>
      <c r="D20" s="27"/>
      <c r="E20" s="114"/>
      <c r="H20" s="3"/>
    </row>
    <row r="21" spans="1:15" ht="17.25" customHeight="1">
      <c r="A21" t="s">
        <v>253</v>
      </c>
      <c r="B21" s="180">
        <v>0</v>
      </c>
      <c r="C21" s="23" t="s">
        <v>5</v>
      </c>
      <c r="D21" s="28"/>
      <c r="E21" s="286" t="s">
        <v>29</v>
      </c>
      <c r="F21" s="286"/>
      <c r="G21" s="286"/>
      <c r="H21" s="286"/>
      <c r="I21" s="286"/>
    </row>
    <row r="22" spans="1:15" ht="6" customHeight="1">
      <c r="A22"/>
      <c r="B22" s="193"/>
      <c r="C22" s="23"/>
      <c r="D22" s="27"/>
      <c r="E22" s="114"/>
      <c r="H22" s="3"/>
    </row>
    <row r="23" spans="1:15" ht="32.25" customHeight="1">
      <c r="A23" s="179" t="s">
        <v>331</v>
      </c>
      <c r="B23" s="194">
        <v>5684</v>
      </c>
      <c r="C23" s="23" t="s">
        <v>5</v>
      </c>
      <c r="D23" s="27"/>
      <c r="E23" s="284"/>
      <c r="F23" s="284"/>
      <c r="G23" s="284"/>
      <c r="H23" s="284"/>
      <c r="I23" s="284"/>
    </row>
    <row r="24" spans="1:15" ht="6" customHeight="1">
      <c r="A24"/>
      <c r="B24" s="193"/>
      <c r="C24" s="23"/>
      <c r="D24" s="27"/>
      <c r="E24" s="114"/>
      <c r="F24" s="24"/>
      <c r="G24" s="114"/>
      <c r="H24" s="24"/>
      <c r="I24" s="114"/>
      <c r="J24" s="117"/>
      <c r="K24" s="114"/>
      <c r="L24" s="24"/>
      <c r="M24" s="114"/>
    </row>
    <row r="25" spans="1:15" ht="17.25" customHeight="1">
      <c r="A25" t="s">
        <v>257</v>
      </c>
      <c r="B25" s="180">
        <v>0</v>
      </c>
      <c r="C25" s="23" t="s">
        <v>5</v>
      </c>
      <c r="D25" s="27"/>
      <c r="E25" s="286" t="s">
        <v>29</v>
      </c>
      <c r="F25" s="286"/>
      <c r="G25" s="286"/>
      <c r="H25" s="286"/>
      <c r="I25" s="286"/>
      <c r="J25" s="117"/>
      <c r="K25" s="114"/>
      <c r="L25" s="24"/>
      <c r="M25" s="114"/>
    </row>
    <row r="26" spans="1:15" ht="6" customHeight="1">
      <c r="A26"/>
      <c r="B26" s="193"/>
      <c r="C26" s="114"/>
      <c r="D26" s="116"/>
      <c r="E26" s="114"/>
      <c r="F26" s="24"/>
      <c r="G26" s="114"/>
      <c r="H26" s="24"/>
      <c r="I26" s="114"/>
      <c r="J26" s="117"/>
      <c r="K26" s="114"/>
      <c r="L26" s="24"/>
      <c r="M26" s="114"/>
    </row>
    <row r="27" spans="1:15" ht="17.25" customHeight="1">
      <c r="A27" s="32" t="s">
        <v>287</v>
      </c>
      <c r="B27" s="194">
        <f>B21/B23</f>
        <v>0</v>
      </c>
      <c r="C27" s="23"/>
      <c r="D27" s="29"/>
      <c r="E27" s="199" t="s">
        <v>286</v>
      </c>
      <c r="F27" s="199"/>
      <c r="G27" s="199"/>
      <c r="H27" s="199"/>
      <c r="I27" s="199"/>
      <c r="J27" s="48"/>
      <c r="K27" s="81"/>
      <c r="L27" s="81"/>
      <c r="M27" s="81"/>
    </row>
    <row r="28" spans="1:15" ht="6" customHeight="1">
      <c r="A28"/>
      <c r="B28" s="1"/>
      <c r="C28" s="23"/>
      <c r="D28"/>
      <c r="E28"/>
      <c r="F28"/>
      <c r="G28"/>
      <c r="H28"/>
      <c r="I28"/>
    </row>
    <row r="29" spans="1:15" ht="17.25" customHeight="1">
      <c r="A29" s="32" t="s">
        <v>291</v>
      </c>
      <c r="B29" s="195">
        <f>B25/B23</f>
        <v>0</v>
      </c>
      <c r="C29" s="23"/>
      <c r="D29" s="29"/>
      <c r="E29" s="284"/>
      <c r="F29" s="284"/>
      <c r="G29" s="284"/>
      <c r="H29" s="284"/>
      <c r="I29" s="284"/>
    </row>
    <row r="30" spans="1:15" ht="6" customHeight="1">
      <c r="C30" s="114"/>
      <c r="D30" s="113"/>
      <c r="E30" s="118"/>
      <c r="F30" s="95"/>
      <c r="G30" s="95"/>
      <c r="I30" s="95"/>
      <c r="J30" s="113"/>
    </row>
    <row r="31" spans="1:15" ht="6" customHeight="1">
      <c r="C31" s="114"/>
      <c r="D31" s="113"/>
      <c r="E31" s="118"/>
      <c r="F31" s="95"/>
      <c r="G31" s="95"/>
      <c r="I31" s="95"/>
      <c r="J31" s="113"/>
    </row>
    <row r="32" spans="1:15" ht="17.25" customHeight="1">
      <c r="A32" s="173" t="s">
        <v>271</v>
      </c>
      <c r="B32" s="171"/>
      <c r="C32" s="171"/>
      <c r="D32" s="171"/>
      <c r="E32" s="171"/>
      <c r="F32" s="171"/>
      <c r="G32" s="171"/>
      <c r="H32" s="172"/>
      <c r="I32" s="171"/>
      <c r="J32" s="171"/>
      <c r="K32" s="171"/>
      <c r="L32" s="171"/>
      <c r="M32" s="171"/>
    </row>
    <row r="33" spans="1:13" ht="6" customHeight="1"/>
    <row r="34" spans="1:13" ht="6" customHeight="1"/>
    <row r="35" spans="1:13" ht="17.25" customHeight="1">
      <c r="A35" s="101" t="s">
        <v>272</v>
      </c>
      <c r="B35" s="36"/>
      <c r="C35" s="38"/>
      <c r="D35" s="22"/>
      <c r="E35" s="39"/>
      <c r="F35" s="33"/>
      <c r="G35" s="33"/>
      <c r="H35" s="22"/>
      <c r="I35" s="33"/>
      <c r="J35" s="22"/>
      <c r="K35" s="36"/>
      <c r="L35" s="36"/>
      <c r="M35" s="36"/>
    </row>
    <row r="36" spans="1:13" ht="6" customHeight="1">
      <c r="A36"/>
      <c r="B36"/>
      <c r="C36" s="23"/>
      <c r="D36" s="9"/>
      <c r="E36" s="148"/>
      <c r="F36" s="5"/>
      <c r="G36" s="5"/>
      <c r="H36" s="9"/>
      <c r="I36" s="5"/>
      <c r="J36" s="9"/>
      <c r="K36"/>
      <c r="L36"/>
      <c r="M36"/>
    </row>
    <row r="37" spans="1:13" ht="17.25" customHeight="1">
      <c r="A37" s="8"/>
      <c r="B37" s="8" t="s">
        <v>252</v>
      </c>
      <c r="C37" s="143" t="s">
        <v>259</v>
      </c>
      <c r="D37" s="13"/>
      <c r="E37" s="13"/>
      <c r="F37" s="290"/>
      <c r="G37" s="290"/>
      <c r="H37" s="289"/>
      <c r="I37" s="289"/>
      <c r="J37" s="102"/>
      <c r="K37" s="12"/>
      <c r="L37" s="13"/>
      <c r="M37" s="12"/>
    </row>
    <row r="38" spans="1:13" ht="6" customHeight="1">
      <c r="C38" s="114"/>
      <c r="D38" s="113"/>
      <c r="E38" s="118"/>
      <c r="F38" s="95"/>
      <c r="G38" s="95"/>
      <c r="I38" s="95"/>
      <c r="J38" s="113"/>
    </row>
    <row r="39" spans="1:13" ht="17.25" customHeight="1">
      <c r="A39" t="s">
        <v>21</v>
      </c>
      <c r="B39" s="180">
        <v>0</v>
      </c>
      <c r="C39" s="23" t="s">
        <v>5</v>
      </c>
      <c r="D39" s="119"/>
      <c r="E39" s="286" t="s">
        <v>29</v>
      </c>
      <c r="F39" s="286"/>
      <c r="G39" s="286"/>
      <c r="H39" s="286"/>
      <c r="I39" s="286"/>
    </row>
    <row r="40" spans="1:13" ht="6" customHeight="1">
      <c r="A40"/>
      <c r="B40" s="109"/>
      <c r="C40" s="23"/>
      <c r="D40" s="119"/>
      <c r="E40" s="114"/>
      <c r="F40" s="24"/>
      <c r="G40" s="114"/>
      <c r="H40" s="3"/>
    </row>
    <row r="41" spans="1:13" ht="17.25" customHeight="1">
      <c r="A41" t="s">
        <v>253</v>
      </c>
      <c r="B41" s="180">
        <v>0</v>
      </c>
      <c r="C41" s="23" t="s">
        <v>5</v>
      </c>
      <c r="D41" s="119"/>
      <c r="E41" s="286" t="s">
        <v>29</v>
      </c>
      <c r="F41" s="286"/>
      <c r="G41" s="286"/>
      <c r="H41" s="286"/>
      <c r="I41" s="286"/>
    </row>
    <row r="42" spans="1:13" ht="6" customHeight="1">
      <c r="C42" s="114"/>
      <c r="D42" s="119"/>
      <c r="E42" s="114"/>
      <c r="F42" s="24"/>
      <c r="G42" s="114"/>
      <c r="H42" s="24"/>
      <c r="I42" s="114"/>
      <c r="L42" s="24"/>
      <c r="M42" s="114"/>
    </row>
    <row r="43" spans="1:13" ht="6" customHeight="1">
      <c r="C43" s="114"/>
      <c r="D43" s="119"/>
      <c r="E43" s="114"/>
      <c r="F43" s="24"/>
      <c r="G43" s="114"/>
      <c r="H43" s="24"/>
      <c r="I43" s="114"/>
      <c r="L43" s="24"/>
      <c r="M43" s="114"/>
    </row>
    <row r="44" spans="1:13" ht="17.25" customHeight="1">
      <c r="A44" s="101" t="s">
        <v>261</v>
      </c>
      <c r="B44" s="144"/>
      <c r="C44" s="145"/>
      <c r="D44" s="103"/>
      <c r="E44" s="145"/>
      <c r="F44" s="151"/>
      <c r="G44" s="145"/>
      <c r="H44" s="104"/>
      <c r="I44" s="145"/>
      <c r="J44" s="144"/>
      <c r="K44" s="144"/>
      <c r="L44" s="104"/>
      <c r="M44" s="145"/>
    </row>
    <row r="45" spans="1:13" ht="17.25" customHeight="1">
      <c r="A45"/>
      <c r="B45"/>
      <c r="C45" s="23"/>
      <c r="D45" s="30"/>
      <c r="E45" s="23"/>
      <c r="F45" s="152"/>
      <c r="G45" s="23"/>
      <c r="H45" s="152"/>
      <c r="I45" s="23"/>
      <c r="J45"/>
      <c r="K45"/>
      <c r="L45" s="152"/>
      <c r="M45" s="23"/>
    </row>
    <row r="46" spans="1:13" ht="48.95" customHeight="1">
      <c r="A46" s="8"/>
      <c r="B46" s="13" t="s">
        <v>262</v>
      </c>
      <c r="C46" s="153" t="s">
        <v>259</v>
      </c>
      <c r="D46" s="106" t="s">
        <v>263</v>
      </c>
      <c r="E46" s="153" t="s">
        <v>259</v>
      </c>
      <c r="F46" s="13" t="s">
        <v>265</v>
      </c>
      <c r="G46" s="153" t="s">
        <v>259</v>
      </c>
      <c r="H46" s="154" t="s">
        <v>264</v>
      </c>
      <c r="I46" s="153" t="s">
        <v>259</v>
      </c>
      <c r="J46" s="8"/>
      <c r="K46" s="8"/>
      <c r="L46" s="105"/>
      <c r="M46" s="155"/>
    </row>
    <row r="47" spans="1:13" ht="6" customHeight="1">
      <c r="C47" s="120"/>
      <c r="D47" s="119"/>
      <c r="E47" s="120"/>
      <c r="H47" s="24"/>
      <c r="I47" s="114"/>
      <c r="M47" s="114"/>
    </row>
    <row r="48" spans="1:13" ht="17.25" customHeight="1">
      <c r="A48" t="s">
        <v>21</v>
      </c>
      <c r="B48" s="180">
        <v>0</v>
      </c>
      <c r="C48" s="121" t="s">
        <v>285</v>
      </c>
      <c r="D48" s="180">
        <v>0</v>
      </c>
      <c r="E48" s="121" t="s">
        <v>285</v>
      </c>
      <c r="F48" s="180">
        <v>0</v>
      </c>
      <c r="G48" s="23" t="s">
        <v>5</v>
      </c>
      <c r="H48" s="122">
        <f>B48+D48+F48</f>
        <v>0</v>
      </c>
      <c r="I48" s="23" t="s">
        <v>5</v>
      </c>
      <c r="J48" s="285" t="s">
        <v>29</v>
      </c>
      <c r="K48" s="285"/>
      <c r="L48" s="285"/>
      <c r="M48" s="285"/>
    </row>
    <row r="49" spans="1:13" ht="6" customHeight="1">
      <c r="A49"/>
      <c r="B49" s="109"/>
      <c r="C49" s="121"/>
      <c r="D49" s="193"/>
      <c r="E49" s="121"/>
      <c r="F49" s="193"/>
      <c r="G49" s="23"/>
      <c r="H49"/>
      <c r="I49" s="23"/>
    </row>
    <row r="50" spans="1:13" ht="17.25" customHeight="1">
      <c r="A50" t="s">
        <v>253</v>
      </c>
      <c r="B50" s="180">
        <v>0</v>
      </c>
      <c r="C50" s="121" t="s">
        <v>285</v>
      </c>
      <c r="D50" s="180">
        <v>0</v>
      </c>
      <c r="E50" s="121" t="s">
        <v>285</v>
      </c>
      <c r="F50" s="180">
        <v>0</v>
      </c>
      <c r="G50" s="23" t="s">
        <v>5</v>
      </c>
      <c r="H50" s="122">
        <f>B50+D50+F50</f>
        <v>0</v>
      </c>
      <c r="I50" s="23" t="s">
        <v>5</v>
      </c>
      <c r="J50" s="285" t="s">
        <v>29</v>
      </c>
      <c r="K50" s="285"/>
      <c r="L50" s="285"/>
      <c r="M50" s="285"/>
    </row>
    <row r="51" spans="1:13" ht="6" customHeight="1">
      <c r="A51"/>
      <c r="B51" s="109"/>
      <c r="C51" s="109"/>
      <c r="D51" s="109"/>
      <c r="E51" s="109"/>
      <c r="F51" s="109"/>
      <c r="H51" s="119"/>
      <c r="K51" s="114"/>
    </row>
    <row r="52" spans="1:13" ht="6" customHeight="1">
      <c r="A52"/>
      <c r="B52" s="109"/>
      <c r="C52" s="109"/>
      <c r="D52" s="109"/>
      <c r="E52" s="109"/>
      <c r="F52" s="109"/>
      <c r="H52" s="119"/>
      <c r="K52" s="114"/>
    </row>
    <row r="53" spans="1:13" ht="32.25" customHeight="1">
      <c r="A53" s="179" t="s">
        <v>336</v>
      </c>
      <c r="B53" s="194">
        <v>20567</v>
      </c>
      <c r="C53" s="121" t="s">
        <v>285</v>
      </c>
      <c r="D53" s="109"/>
      <c r="E53" s="109"/>
      <c r="F53" s="109"/>
      <c r="G53" s="114"/>
      <c r="H53" s="3"/>
      <c r="J53" s="284"/>
      <c r="K53" s="284"/>
      <c r="L53" s="284"/>
      <c r="M53" s="284"/>
    </row>
    <row r="54" spans="1:13" ht="6" customHeight="1">
      <c r="A54"/>
      <c r="B54" s="109"/>
      <c r="C54" s="109"/>
      <c r="D54" s="109"/>
      <c r="E54" s="109"/>
      <c r="F54" s="109"/>
      <c r="H54" s="119"/>
    </row>
    <row r="55" spans="1:13" ht="17.25" customHeight="1">
      <c r="A55" t="s">
        <v>257</v>
      </c>
      <c r="B55" s="180">
        <v>0</v>
      </c>
      <c r="C55" s="121" t="s">
        <v>285</v>
      </c>
      <c r="D55" s="109"/>
      <c r="E55" s="109"/>
      <c r="F55" s="109"/>
      <c r="G55" s="114"/>
      <c r="J55" s="285" t="s">
        <v>29</v>
      </c>
      <c r="K55" s="285"/>
      <c r="L55" s="285"/>
      <c r="M55" s="285"/>
    </row>
    <row r="56" spans="1:13" ht="6" customHeight="1">
      <c r="A56"/>
      <c r="B56" s="109"/>
      <c r="C56" s="109"/>
      <c r="D56" s="109"/>
      <c r="E56" s="109"/>
      <c r="F56" s="109"/>
    </row>
    <row r="57" spans="1:13" ht="17.25" customHeight="1">
      <c r="A57" s="169" t="s">
        <v>288</v>
      </c>
      <c r="B57" s="194">
        <f>SUM(B41+H50)/B53</f>
        <v>0</v>
      </c>
      <c r="C57" s="121"/>
      <c r="D57" s="196"/>
      <c r="E57" s="121"/>
      <c r="F57" s="193"/>
      <c r="G57" s="114"/>
      <c r="H57" s="3"/>
      <c r="I57" s="114"/>
      <c r="J57" s="284"/>
      <c r="K57" s="284"/>
      <c r="L57" s="284"/>
      <c r="M57" s="284"/>
    </row>
    <row r="58" spans="1:13" ht="6" customHeight="1">
      <c r="A58"/>
      <c r="B58" s="1"/>
      <c r="C58" s="121"/>
      <c r="D58" s="197"/>
      <c r="E58" s="121"/>
      <c r="F58" s="193"/>
      <c r="G58" s="114"/>
      <c r="H58" s="3"/>
      <c r="I58" s="114"/>
      <c r="J58"/>
      <c r="K58"/>
      <c r="L58"/>
      <c r="M58"/>
    </row>
    <row r="59" spans="1:13" ht="17.25" customHeight="1">
      <c r="A59" s="32" t="s">
        <v>290</v>
      </c>
      <c r="B59" s="195">
        <f>B55/B53</f>
        <v>0</v>
      </c>
      <c r="C59" s="121"/>
      <c r="D59" s="198"/>
      <c r="E59" s="121"/>
      <c r="F59" s="193"/>
      <c r="G59" s="114"/>
      <c r="H59" s="3"/>
      <c r="I59" s="114"/>
      <c r="J59" s="284"/>
      <c r="K59" s="284"/>
      <c r="L59" s="284"/>
      <c r="M59" s="284"/>
    </row>
    <row r="60" spans="1:13" ht="6" customHeight="1"/>
    <row r="61" spans="1:13" ht="6" customHeight="1"/>
    <row r="62" spans="1:13" ht="39.75" customHeight="1">
      <c r="A62" s="283" t="s">
        <v>289</v>
      </c>
      <c r="B62" s="283"/>
      <c r="C62" s="283"/>
    </row>
    <row r="63" spans="1:13" ht="6" customHeight="1"/>
    <row r="64" spans="1:13" ht="6" customHeight="1"/>
    <row r="65" spans="1:13" ht="17.25" customHeight="1">
      <c r="A65" s="101" t="s">
        <v>270</v>
      </c>
      <c r="B65" s="144"/>
      <c r="C65" s="145"/>
      <c r="D65" s="99"/>
      <c r="E65" s="146"/>
      <c r="F65" s="147"/>
      <c r="G65" s="147"/>
      <c r="H65" s="99"/>
      <c r="I65" s="147"/>
      <c r="J65" s="99"/>
      <c r="K65" s="144"/>
      <c r="L65" s="144"/>
      <c r="M65" s="144"/>
    </row>
    <row r="66" spans="1:13" ht="6" customHeight="1">
      <c r="A66"/>
      <c r="B66"/>
      <c r="C66" s="23"/>
      <c r="D66" s="9"/>
      <c r="E66" s="148"/>
      <c r="F66" s="5"/>
      <c r="G66" s="5"/>
      <c r="H66" s="9"/>
      <c r="I66" s="5"/>
      <c r="J66" s="9"/>
      <c r="K66"/>
      <c r="L66"/>
      <c r="M66"/>
    </row>
    <row r="67" spans="1:13" ht="17.25" customHeight="1">
      <c r="A67" s="8"/>
      <c r="B67" s="8" t="s">
        <v>252</v>
      </c>
      <c r="C67" s="143" t="s">
        <v>259</v>
      </c>
      <c r="D67" s="100"/>
      <c r="E67" s="149"/>
      <c r="F67" s="150"/>
      <c r="G67" s="150"/>
      <c r="H67" s="100"/>
      <c r="I67" s="150"/>
      <c r="J67" s="100"/>
      <c r="K67" s="8"/>
      <c r="L67" s="8"/>
      <c r="M67" s="8"/>
    </row>
    <row r="68" spans="1:13" ht="6" customHeight="1">
      <c r="C68" s="114"/>
      <c r="D68" s="113"/>
      <c r="E68" s="118"/>
      <c r="F68" s="95"/>
      <c r="G68" s="95"/>
      <c r="I68" s="95"/>
      <c r="J68" s="113"/>
    </row>
    <row r="69" spans="1:13" ht="17.25">
      <c r="A69" t="s">
        <v>21</v>
      </c>
      <c r="B69" s="180">
        <v>0</v>
      </c>
      <c r="C69" s="23" t="s">
        <v>5</v>
      </c>
      <c r="D69" s="9"/>
      <c r="E69" s="286" t="s">
        <v>29</v>
      </c>
      <c r="F69" s="286"/>
      <c r="G69" s="286"/>
      <c r="H69" s="286"/>
      <c r="I69" s="286"/>
      <c r="J69" s="113"/>
    </row>
    <row r="70" spans="1:13" ht="6" customHeight="1">
      <c r="A70"/>
      <c r="B70" s="109"/>
      <c r="C70" s="23"/>
      <c r="D70" s="9"/>
      <c r="E70" s="118"/>
      <c r="F70" s="95"/>
      <c r="G70" s="95"/>
      <c r="I70" s="95"/>
      <c r="J70" s="113"/>
    </row>
    <row r="71" spans="1:13" ht="17.25">
      <c r="A71" t="s">
        <v>275</v>
      </c>
      <c r="B71" s="180">
        <v>0</v>
      </c>
      <c r="C71" s="23" t="s">
        <v>5</v>
      </c>
      <c r="D71" s="9"/>
      <c r="E71" s="286" t="s">
        <v>29</v>
      </c>
      <c r="F71" s="286"/>
      <c r="G71" s="286"/>
      <c r="H71" s="286"/>
      <c r="I71" s="286"/>
      <c r="J71" s="113"/>
    </row>
    <row r="72" spans="1:13" ht="6" customHeight="1">
      <c r="A72"/>
      <c r="B72" s="109"/>
      <c r="C72" s="23"/>
      <c r="D72" s="9"/>
      <c r="E72" s="118"/>
      <c r="F72" s="95"/>
      <c r="G72" s="95"/>
      <c r="I72" s="95"/>
      <c r="J72" s="113"/>
    </row>
    <row r="73" spans="1:13" ht="15" customHeight="1">
      <c r="A73" t="s">
        <v>273</v>
      </c>
      <c r="B73" s="180">
        <v>0</v>
      </c>
      <c r="C73" s="23" t="s">
        <v>5</v>
      </c>
      <c r="D73" s="9"/>
      <c r="E73" s="286" t="s">
        <v>29</v>
      </c>
      <c r="F73" s="286"/>
      <c r="G73" s="286"/>
      <c r="H73" s="286"/>
      <c r="I73" s="286"/>
      <c r="J73" s="113"/>
    </row>
    <row r="74" spans="1:13" ht="6" customHeight="1">
      <c r="A74"/>
      <c r="B74" s="109"/>
      <c r="C74" s="23"/>
      <c r="D74" s="9"/>
      <c r="E74" s="118"/>
      <c r="F74" s="95"/>
      <c r="G74" s="95"/>
      <c r="I74" s="95"/>
      <c r="J74" s="113"/>
    </row>
    <row r="75" spans="1:13" ht="15" customHeight="1">
      <c r="A75" t="s">
        <v>274</v>
      </c>
      <c r="B75" s="180">
        <v>0</v>
      </c>
      <c r="C75" s="23" t="s">
        <v>5</v>
      </c>
      <c r="D75" s="9"/>
      <c r="E75" s="286" t="s">
        <v>29</v>
      </c>
      <c r="F75" s="286"/>
      <c r="G75" s="286"/>
      <c r="H75" s="286"/>
      <c r="I75" s="286"/>
      <c r="J75" s="113"/>
    </row>
    <row r="76" spans="1:13" ht="6" customHeight="1">
      <c r="A76"/>
      <c r="B76" s="109"/>
      <c r="C76" s="23"/>
      <c r="D76" s="9"/>
      <c r="E76" s="118"/>
      <c r="F76" s="95"/>
      <c r="G76" s="95"/>
      <c r="I76" s="95"/>
      <c r="J76" s="113"/>
    </row>
    <row r="77" spans="1:13" ht="17.25">
      <c r="A77" t="s">
        <v>256</v>
      </c>
      <c r="B77" s="180">
        <v>0</v>
      </c>
      <c r="C77" s="23" t="s">
        <v>5</v>
      </c>
      <c r="D77" s="9"/>
      <c r="E77" s="284"/>
      <c r="F77" s="284"/>
      <c r="G77" s="284"/>
      <c r="H77" s="284"/>
      <c r="I77" s="284"/>
      <c r="J77" s="113"/>
    </row>
    <row r="78" spans="1:13" ht="6" customHeight="1">
      <c r="A78"/>
      <c r="B78" s="1"/>
      <c r="C78" s="23"/>
      <c r="D78" s="9"/>
      <c r="E78"/>
      <c r="F78"/>
      <c r="G78"/>
      <c r="H78"/>
      <c r="I78"/>
      <c r="J78" s="113"/>
    </row>
    <row r="79" spans="1:13">
      <c r="A79" s="32" t="s">
        <v>330</v>
      </c>
      <c r="B79" s="195" t="e">
        <f>B75/B77</f>
        <v>#DIV/0!</v>
      </c>
      <c r="C79" s="23"/>
      <c r="D79" s="9"/>
      <c r="E79" s="284"/>
      <c r="F79" s="284"/>
      <c r="G79" s="284"/>
      <c r="H79" s="284"/>
      <c r="I79" s="284"/>
      <c r="J79" s="113"/>
    </row>
    <row r="80" spans="1:13" ht="6" customHeight="1">
      <c r="C80" s="114"/>
      <c r="D80" s="113"/>
      <c r="E80" s="118"/>
      <c r="F80" s="95"/>
      <c r="G80" s="95"/>
      <c r="I80" s="95"/>
      <c r="J80" s="113"/>
    </row>
    <row r="81" spans="3:10">
      <c r="C81" s="114"/>
      <c r="D81" s="113"/>
      <c r="E81" s="118"/>
      <c r="F81" s="95"/>
      <c r="G81" s="95"/>
      <c r="I81" s="95"/>
      <c r="J81" s="113"/>
    </row>
    <row r="82" spans="3:10" ht="6" customHeight="1"/>
    <row r="83" spans="3:10" ht="6" customHeight="1"/>
    <row r="85" spans="3:10" ht="6" customHeight="1"/>
    <row r="87" spans="3:10" ht="6" customHeight="1"/>
    <row r="89" spans="3:10" ht="6" customHeight="1"/>
  </sheetData>
  <sheetProtection algorithmName="SHA-512" hashValue="4AYqFQCE7TAIV5q9MUOzhXsqTNiHiegSBqqN0bzw1ZrTVGUe9clF4Nqftpz5elM70pcvd2OQKFIBAp7OWmVEtA==" saltValue="uf7sqZZYpZeebkv7YFrGKQ==" spinCount="100000" sheet="1" objects="1" scenarios="1"/>
  <mergeCells count="29">
    <mergeCell ref="E39:I39"/>
    <mergeCell ref="E41:I41"/>
    <mergeCell ref="E29:I29"/>
    <mergeCell ref="A1:M1"/>
    <mergeCell ref="A3:M3"/>
    <mergeCell ref="H37:I37"/>
    <mergeCell ref="F37:G37"/>
    <mergeCell ref="A2:M2"/>
    <mergeCell ref="A4:M4"/>
    <mergeCell ref="B15:M15"/>
    <mergeCell ref="B5:C5"/>
    <mergeCell ref="J8:K8"/>
    <mergeCell ref="E19:I19"/>
    <mergeCell ref="E21:I21"/>
    <mergeCell ref="E23:I23"/>
    <mergeCell ref="E25:I25"/>
    <mergeCell ref="A62:C62"/>
    <mergeCell ref="E77:I77"/>
    <mergeCell ref="E79:I79"/>
    <mergeCell ref="J48:M48"/>
    <mergeCell ref="J50:M50"/>
    <mergeCell ref="E73:I73"/>
    <mergeCell ref="J59:M59"/>
    <mergeCell ref="J53:M53"/>
    <mergeCell ref="J55:M55"/>
    <mergeCell ref="E69:I69"/>
    <mergeCell ref="E71:I71"/>
    <mergeCell ref="J57:M57"/>
    <mergeCell ref="E75:I75"/>
  </mergeCells>
  <pageMargins left="0.7" right="0.7" top="0.75" bottom="0.75" header="0.3" footer="0.3"/>
  <pageSetup paperSize="9" orientation="portrait" r:id="rId1"/>
  <ignoredErrors>
    <ignoredError sqref="B79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L192"/>
  <sheetViews>
    <sheetView zoomScale="115" zoomScaleNormal="115" workbookViewId="0">
      <selection activeCell="L28" sqref="L28"/>
    </sheetView>
  </sheetViews>
  <sheetFormatPr defaultRowHeight="15"/>
  <cols>
    <col min="1" max="1" width="7.140625" customWidth="1"/>
    <col min="2" max="2" width="5.42578125" customWidth="1"/>
    <col min="3" max="3" width="38" customWidth="1"/>
    <col min="4" max="4" width="6.7109375" customWidth="1"/>
    <col min="5" max="6" width="9.28515625" customWidth="1"/>
    <col min="7" max="7" width="6.42578125" customWidth="1"/>
    <col min="8" max="8" width="9.5703125" customWidth="1"/>
    <col min="9" max="9" width="10.42578125" customWidth="1"/>
    <col min="10" max="10" width="9.5703125" customWidth="1"/>
    <col min="11" max="11" width="5.42578125" customWidth="1"/>
    <col min="12" max="12" width="31.7109375" customWidth="1"/>
    <col min="13" max="13" width="3.7109375" customWidth="1"/>
    <col min="14" max="14" width="17.5703125" customWidth="1"/>
  </cols>
  <sheetData>
    <row r="1" spans="1:12" ht="31.5" customHeight="1">
      <c r="A1" s="312" t="s">
        <v>117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</row>
    <row r="2" spans="1:12" ht="6" customHeight="1">
      <c r="A2" s="313"/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</row>
    <row r="3" spans="1:12" ht="17.25" customHeight="1">
      <c r="A3" s="314" t="s">
        <v>14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</row>
    <row r="4" spans="1:12" ht="6" customHeight="1">
      <c r="A4" s="315"/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</row>
    <row r="5" spans="1:12" ht="45" customHeight="1">
      <c r="A5" s="316" t="s">
        <v>20</v>
      </c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</row>
    <row r="6" spans="1:12">
      <c r="A6" s="313"/>
      <c r="B6" s="313"/>
      <c r="C6" s="313"/>
      <c r="D6" s="313"/>
      <c r="E6" s="313"/>
      <c r="F6" s="313"/>
      <c r="G6" s="313"/>
      <c r="H6" s="313"/>
      <c r="I6" s="313"/>
      <c r="J6" s="317"/>
      <c r="K6" s="313"/>
      <c r="L6" s="315" t="s">
        <v>23</v>
      </c>
    </row>
    <row r="7" spans="1:12" ht="6" customHeight="1">
      <c r="A7" s="318"/>
      <c r="B7" s="318"/>
      <c r="C7" s="318"/>
      <c r="D7" s="318"/>
      <c r="E7" s="313"/>
      <c r="F7" s="313"/>
      <c r="G7" s="313"/>
      <c r="H7" s="313"/>
      <c r="I7" s="313"/>
      <c r="J7" s="313"/>
      <c r="K7" s="313"/>
      <c r="L7" s="315"/>
    </row>
    <row r="8" spans="1:12" ht="17.25" customHeight="1">
      <c r="A8" s="319" t="s">
        <v>2</v>
      </c>
      <c r="B8" s="319"/>
      <c r="C8" s="319"/>
      <c r="D8" s="320"/>
      <c r="E8" s="313"/>
      <c r="F8" s="313"/>
      <c r="G8" s="313"/>
      <c r="H8" s="313"/>
      <c r="I8" s="313"/>
      <c r="J8" s="313"/>
      <c r="K8" s="31"/>
      <c r="L8" s="315" t="s">
        <v>24</v>
      </c>
    </row>
    <row r="9" spans="1:12" ht="6" customHeight="1">
      <c r="A9" s="313"/>
      <c r="B9" s="313"/>
      <c r="C9" s="313"/>
      <c r="D9" s="313"/>
      <c r="E9" s="313"/>
      <c r="F9" s="313"/>
      <c r="G9" s="313"/>
      <c r="H9" s="313"/>
      <c r="I9" s="313"/>
      <c r="J9" s="313"/>
      <c r="K9" s="313"/>
      <c r="L9" s="315"/>
    </row>
    <row r="10" spans="1:12" ht="17.25" customHeight="1">
      <c r="A10" s="313"/>
      <c r="B10" s="313"/>
      <c r="C10" s="315" t="s">
        <v>3</v>
      </c>
      <c r="D10" s="313"/>
      <c r="E10" s="298" t="s">
        <v>4</v>
      </c>
      <c r="F10" s="298"/>
      <c r="G10" s="298"/>
      <c r="H10" s="298"/>
      <c r="I10" s="313"/>
      <c r="J10" s="313"/>
      <c r="K10" s="34"/>
      <c r="L10" s="315" t="s">
        <v>25</v>
      </c>
    </row>
    <row r="11" spans="1:12" ht="6" customHeight="1">
      <c r="A11" s="313"/>
      <c r="B11" s="313"/>
      <c r="C11" s="313"/>
      <c r="D11" s="313"/>
      <c r="E11" s="313"/>
      <c r="F11" s="313"/>
      <c r="G11" s="313"/>
      <c r="H11" s="313"/>
      <c r="I11" s="313"/>
      <c r="J11" s="313"/>
      <c r="K11" s="313"/>
      <c r="L11" s="315"/>
    </row>
    <row r="12" spans="1:12" ht="17.25" customHeight="1">
      <c r="A12" s="313"/>
      <c r="B12" s="321"/>
      <c r="C12" s="313"/>
      <c r="D12" s="313"/>
      <c r="E12" s="313"/>
      <c r="F12" s="313"/>
      <c r="G12" s="313"/>
      <c r="H12" s="313"/>
      <c r="I12" s="313"/>
      <c r="J12" s="322"/>
      <c r="K12" s="35"/>
      <c r="L12" s="315" t="s">
        <v>26</v>
      </c>
    </row>
    <row r="13" spans="1:12" ht="6" customHeight="1">
      <c r="A13" s="313"/>
      <c r="B13" s="323"/>
      <c r="C13" s="313"/>
      <c r="D13" s="313"/>
      <c r="E13" s="313"/>
      <c r="F13" s="313"/>
      <c r="G13" s="313"/>
      <c r="H13" s="313"/>
      <c r="I13" s="313"/>
      <c r="J13" s="313"/>
      <c r="K13" s="313"/>
      <c r="L13" s="313"/>
    </row>
    <row r="14" spans="1:12" ht="40.5">
      <c r="A14" s="50" t="s">
        <v>11</v>
      </c>
      <c r="B14" s="50" t="s">
        <v>0</v>
      </c>
      <c r="C14" s="50" t="s">
        <v>8</v>
      </c>
      <c r="D14" s="50" t="s">
        <v>37</v>
      </c>
      <c r="E14" s="229" t="s">
        <v>45</v>
      </c>
      <c r="F14" s="229" t="s">
        <v>46</v>
      </c>
      <c r="G14" s="229" t="s">
        <v>37</v>
      </c>
      <c r="H14" s="229" t="s">
        <v>397</v>
      </c>
      <c r="I14" s="229" t="s">
        <v>399</v>
      </c>
      <c r="J14" s="229" t="s">
        <v>398</v>
      </c>
      <c r="K14" s="52"/>
      <c r="L14" s="50" t="s">
        <v>434</v>
      </c>
    </row>
    <row r="15" spans="1:12" ht="6" customHeight="1">
      <c r="A15" s="313"/>
      <c r="B15" s="313"/>
      <c r="C15" s="313"/>
      <c r="D15" s="313"/>
      <c r="E15" s="313"/>
      <c r="F15" s="313"/>
      <c r="G15" s="313"/>
      <c r="H15" s="313"/>
      <c r="I15" s="313"/>
      <c r="J15" s="313"/>
      <c r="K15" s="313"/>
      <c r="L15" s="313"/>
    </row>
    <row r="16" spans="1:12" ht="43.5" customHeight="1">
      <c r="A16" s="8"/>
      <c r="B16" s="18"/>
      <c r="C16" s="10"/>
      <c r="D16" s="10"/>
      <c r="E16" s="8"/>
      <c r="F16" s="8"/>
      <c r="G16" s="8"/>
      <c r="H16" s="8"/>
      <c r="I16" s="8"/>
      <c r="J16" s="8"/>
      <c r="K16" s="8"/>
      <c r="L16" s="464" t="s">
        <v>1</v>
      </c>
    </row>
    <row r="17" spans="1:12" ht="6" customHeight="1">
      <c r="A17" s="313"/>
      <c r="B17" s="313"/>
      <c r="C17" s="313"/>
      <c r="D17" s="313"/>
      <c r="E17" s="313"/>
      <c r="F17" s="313"/>
      <c r="G17" s="313"/>
      <c r="H17" s="313"/>
      <c r="I17" s="313"/>
      <c r="J17" s="313"/>
      <c r="K17" s="313"/>
      <c r="L17" s="313"/>
    </row>
    <row r="18" spans="1:12" ht="17.25" customHeight="1">
      <c r="A18" s="324" t="s">
        <v>28</v>
      </c>
      <c r="B18" s="324" t="s">
        <v>0</v>
      </c>
      <c r="C18" s="325" t="s">
        <v>8</v>
      </c>
      <c r="D18" s="325"/>
      <c r="E18" s="326" t="s">
        <v>7</v>
      </c>
      <c r="F18" s="326"/>
      <c r="G18" s="326" t="s">
        <v>6</v>
      </c>
      <c r="H18" s="326"/>
      <c r="I18" s="326"/>
      <c r="J18" s="324" t="s">
        <v>9</v>
      </c>
      <c r="K18" s="324"/>
      <c r="L18" s="324"/>
    </row>
    <row r="19" spans="1:12" ht="6" customHeight="1">
      <c r="A19" s="313"/>
      <c r="B19" s="313"/>
      <c r="C19" s="313"/>
      <c r="D19" s="313"/>
      <c r="E19" s="313"/>
      <c r="F19" s="313"/>
      <c r="G19" s="313"/>
      <c r="H19" s="313"/>
      <c r="I19" s="313"/>
      <c r="J19" s="313"/>
      <c r="K19" s="313"/>
      <c r="L19" s="313"/>
    </row>
    <row r="20" spans="1:12" ht="17.25" customHeight="1">
      <c r="A20" s="164" t="s">
        <v>35</v>
      </c>
      <c r="B20" s="164" t="s">
        <v>34</v>
      </c>
      <c r="C20" s="164"/>
      <c r="D20" s="164"/>
      <c r="E20" s="327"/>
      <c r="F20" s="327"/>
      <c r="G20" s="327"/>
      <c r="H20" s="327"/>
      <c r="I20" s="327"/>
      <c r="J20" s="327"/>
      <c r="K20" s="327"/>
      <c r="L20" s="327"/>
    </row>
    <row r="21" spans="1:12" ht="6" customHeight="1">
      <c r="A21" s="313"/>
      <c r="B21" s="328"/>
      <c r="C21" s="328"/>
      <c r="D21" s="328"/>
      <c r="E21" s="313"/>
      <c r="F21" s="313"/>
      <c r="G21" s="313"/>
      <c r="H21" s="313"/>
      <c r="I21" s="313"/>
      <c r="J21" s="313"/>
      <c r="K21" s="313"/>
      <c r="L21" s="313"/>
    </row>
    <row r="22" spans="1:12" ht="17.25" customHeight="1">
      <c r="A22" s="127" t="s">
        <v>33</v>
      </c>
      <c r="B22" s="127" t="s">
        <v>337</v>
      </c>
      <c r="C22" s="127" t="s">
        <v>36</v>
      </c>
      <c r="D22" s="127"/>
      <c r="E22" s="131"/>
      <c r="F22" s="131"/>
      <c r="G22" s="131"/>
      <c r="H22" s="127"/>
      <c r="I22" s="127"/>
      <c r="J22" s="127"/>
      <c r="K22" s="127"/>
      <c r="L22" s="127"/>
    </row>
    <row r="23" spans="1:12" ht="6" customHeight="1">
      <c r="A23" s="313"/>
      <c r="B23" s="313"/>
      <c r="C23" s="329"/>
      <c r="D23" s="329"/>
      <c r="E23" s="313"/>
      <c r="F23" s="313"/>
      <c r="G23" s="313"/>
      <c r="H23" s="313"/>
      <c r="I23" s="313"/>
      <c r="J23" s="313"/>
      <c r="K23" s="313"/>
      <c r="L23" s="313"/>
    </row>
    <row r="24" spans="1:12" ht="17.25" customHeight="1">
      <c r="A24" s="330" t="s">
        <v>38</v>
      </c>
      <c r="B24" s="56"/>
      <c r="C24" s="331" t="s">
        <v>371</v>
      </c>
      <c r="D24" s="332">
        <v>1</v>
      </c>
      <c r="E24" s="333">
        <v>50</v>
      </c>
      <c r="F24" s="334">
        <f>D24*E24</f>
        <v>50</v>
      </c>
      <c r="G24" s="305">
        <v>0</v>
      </c>
      <c r="H24" s="243">
        <v>0</v>
      </c>
      <c r="I24" s="417">
        <f>G24*H24</f>
        <v>0</v>
      </c>
      <c r="J24" s="232">
        <f>I24-F24</f>
        <v>-50</v>
      </c>
      <c r="K24" s="335"/>
      <c r="L24" s="108" t="s">
        <v>29</v>
      </c>
    </row>
    <row r="25" spans="1:12" ht="6" customHeight="1">
      <c r="A25" s="337"/>
      <c r="B25" s="63"/>
      <c r="C25" s="331"/>
      <c r="D25" s="332"/>
      <c r="E25" s="333"/>
      <c r="F25" s="334"/>
      <c r="G25" s="306"/>
      <c r="H25" s="244"/>
      <c r="I25" s="339"/>
      <c r="J25" s="333"/>
      <c r="K25" s="335"/>
      <c r="L25" s="63"/>
    </row>
    <row r="26" spans="1:12" ht="17.25" customHeight="1">
      <c r="A26" s="337" t="s">
        <v>39</v>
      </c>
      <c r="B26" s="56"/>
      <c r="C26" s="331" t="s">
        <v>372</v>
      </c>
      <c r="D26" s="332">
        <v>1</v>
      </c>
      <c r="E26" s="333">
        <v>50</v>
      </c>
      <c r="F26" s="334">
        <f>D26*E26</f>
        <v>50</v>
      </c>
      <c r="G26" s="307">
        <v>0</v>
      </c>
      <c r="H26" s="243">
        <v>0</v>
      </c>
      <c r="I26" s="417">
        <f>G26*H26</f>
        <v>0</v>
      </c>
      <c r="J26" s="232">
        <f>I26-F26</f>
        <v>-50</v>
      </c>
      <c r="K26" s="335"/>
      <c r="L26" s="108" t="s">
        <v>29</v>
      </c>
    </row>
    <row r="27" spans="1:12" ht="6" customHeight="1">
      <c r="A27" s="337"/>
      <c r="B27" s="63"/>
      <c r="C27" s="331"/>
      <c r="D27" s="332"/>
      <c r="E27" s="333"/>
      <c r="F27" s="334"/>
      <c r="G27" s="306"/>
      <c r="H27" s="244"/>
      <c r="I27" s="339"/>
      <c r="J27" s="333"/>
      <c r="K27" s="335"/>
      <c r="L27" s="63"/>
    </row>
    <row r="28" spans="1:12" ht="17.25" customHeight="1">
      <c r="A28" s="337" t="s">
        <v>40</v>
      </c>
      <c r="B28" s="56"/>
      <c r="C28" s="331" t="s">
        <v>373</v>
      </c>
      <c r="D28" s="332">
        <v>1</v>
      </c>
      <c r="E28" s="333">
        <v>50</v>
      </c>
      <c r="F28" s="334">
        <f>D28*E28</f>
        <v>50</v>
      </c>
      <c r="G28" s="307">
        <v>0</v>
      </c>
      <c r="H28" s="243">
        <v>0</v>
      </c>
      <c r="I28" s="417">
        <f>G28*H28</f>
        <v>0</v>
      </c>
      <c r="J28" s="232">
        <f>I28-F28</f>
        <v>-50</v>
      </c>
      <c r="K28" s="335"/>
      <c r="L28" s="108" t="s">
        <v>29</v>
      </c>
    </row>
    <row r="29" spans="1:12" ht="6" customHeight="1">
      <c r="A29" s="337"/>
      <c r="B29" s="63"/>
      <c r="C29" s="331"/>
      <c r="D29" s="332"/>
      <c r="E29" s="333"/>
      <c r="F29" s="334"/>
      <c r="G29" s="306"/>
      <c r="H29" s="244"/>
      <c r="I29" s="339"/>
      <c r="J29" s="333"/>
      <c r="K29" s="335"/>
      <c r="L29" s="63"/>
    </row>
    <row r="30" spans="1:12" ht="17.25" customHeight="1">
      <c r="A30" s="337" t="s">
        <v>41</v>
      </c>
      <c r="B30" s="56"/>
      <c r="C30" s="331" t="s">
        <v>374</v>
      </c>
      <c r="D30" s="332">
        <v>1</v>
      </c>
      <c r="E30" s="333">
        <v>50</v>
      </c>
      <c r="F30" s="334">
        <f>D30*E30</f>
        <v>50</v>
      </c>
      <c r="G30" s="307">
        <v>0</v>
      </c>
      <c r="H30" s="243">
        <v>0</v>
      </c>
      <c r="I30" s="417">
        <f>G30*H30</f>
        <v>0</v>
      </c>
      <c r="J30" s="232">
        <f>I30-F30</f>
        <v>-50</v>
      </c>
      <c r="K30" s="335"/>
      <c r="L30" s="108" t="s">
        <v>29</v>
      </c>
    </row>
    <row r="31" spans="1:12" ht="6" customHeight="1">
      <c r="A31" s="337"/>
      <c r="B31" s="63"/>
      <c r="C31" s="331"/>
      <c r="D31" s="332"/>
      <c r="E31" s="333"/>
      <c r="F31" s="334"/>
      <c r="G31" s="306"/>
      <c r="H31" s="244"/>
      <c r="I31" s="339"/>
      <c r="J31" s="333"/>
      <c r="K31" s="335"/>
      <c r="L31" s="63"/>
    </row>
    <row r="32" spans="1:12" ht="17.25" customHeight="1">
      <c r="A32" s="337" t="s">
        <v>42</v>
      </c>
      <c r="B32" s="56"/>
      <c r="C32" s="331" t="s">
        <v>375</v>
      </c>
      <c r="D32" s="332">
        <v>1</v>
      </c>
      <c r="E32" s="333">
        <v>50</v>
      </c>
      <c r="F32" s="334">
        <f>D32*E32</f>
        <v>50</v>
      </c>
      <c r="G32" s="307">
        <v>0</v>
      </c>
      <c r="H32" s="243">
        <v>0</v>
      </c>
      <c r="I32" s="417">
        <f>G32*H32</f>
        <v>0</v>
      </c>
      <c r="J32" s="232">
        <f>I32-F32</f>
        <v>-50</v>
      </c>
      <c r="K32" s="335"/>
      <c r="L32" s="108" t="s">
        <v>29</v>
      </c>
    </row>
    <row r="33" spans="1:12" ht="6" customHeight="1">
      <c r="A33" s="337"/>
      <c r="B33" s="63"/>
      <c r="C33" s="331"/>
      <c r="D33" s="332"/>
      <c r="E33" s="333"/>
      <c r="F33" s="334"/>
      <c r="G33" s="306"/>
      <c r="H33" s="244"/>
      <c r="I33" s="339"/>
      <c r="J33" s="333"/>
      <c r="K33" s="335"/>
      <c r="L33" s="63"/>
    </row>
    <row r="34" spans="1:12" ht="17.25" customHeight="1">
      <c r="A34" s="337" t="s">
        <v>43</v>
      </c>
      <c r="B34" s="56"/>
      <c r="C34" s="340" t="s">
        <v>376</v>
      </c>
      <c r="D34" s="332">
        <v>1</v>
      </c>
      <c r="E34" s="333">
        <v>50</v>
      </c>
      <c r="F34" s="334">
        <f>D34*E34</f>
        <v>50</v>
      </c>
      <c r="G34" s="307">
        <v>0</v>
      </c>
      <c r="H34" s="243">
        <v>0</v>
      </c>
      <c r="I34" s="417">
        <f>G34*H34</f>
        <v>0</v>
      </c>
      <c r="J34" s="232">
        <f>I34-F34</f>
        <v>-50</v>
      </c>
      <c r="K34" s="335"/>
      <c r="L34" s="108" t="s">
        <v>29</v>
      </c>
    </row>
    <row r="35" spans="1:12" ht="6" customHeight="1">
      <c r="A35" s="337"/>
      <c r="B35" s="63"/>
      <c r="C35" s="331"/>
      <c r="D35" s="332"/>
      <c r="E35" s="333"/>
      <c r="F35" s="334"/>
      <c r="G35" s="306"/>
      <c r="H35" s="244"/>
      <c r="I35" s="339"/>
      <c r="J35" s="333"/>
      <c r="K35" s="335"/>
      <c r="L35" s="63"/>
    </row>
    <row r="36" spans="1:12" ht="17.25" customHeight="1">
      <c r="A36" s="337" t="s">
        <v>47</v>
      </c>
      <c r="B36" s="56"/>
      <c r="C36" s="331" t="s">
        <v>377</v>
      </c>
      <c r="D36" s="332">
        <v>1</v>
      </c>
      <c r="E36" s="333">
        <v>50</v>
      </c>
      <c r="F36" s="334">
        <f>D36*E36</f>
        <v>50</v>
      </c>
      <c r="G36" s="307">
        <v>0</v>
      </c>
      <c r="H36" s="243">
        <v>0</v>
      </c>
      <c r="I36" s="417">
        <f>G36*H36</f>
        <v>0</v>
      </c>
      <c r="J36" s="232">
        <f>I36-F36</f>
        <v>-50</v>
      </c>
      <c r="K36" s="335"/>
      <c r="L36" s="108" t="s">
        <v>29</v>
      </c>
    </row>
    <row r="37" spans="1:12" ht="6" customHeight="1">
      <c r="A37" s="337"/>
      <c r="B37" s="63"/>
      <c r="C37" s="331"/>
      <c r="D37" s="332"/>
      <c r="E37" s="333"/>
      <c r="F37" s="334"/>
      <c r="G37" s="306"/>
      <c r="H37" s="244"/>
      <c r="I37" s="339"/>
      <c r="J37" s="333"/>
      <c r="K37" s="335"/>
      <c r="L37" s="63"/>
    </row>
    <row r="38" spans="1:12" ht="17.25" customHeight="1">
      <c r="A38" s="337" t="s">
        <v>48</v>
      </c>
      <c r="B38" s="56"/>
      <c r="C38" s="331" t="s">
        <v>378</v>
      </c>
      <c r="D38" s="332">
        <v>1</v>
      </c>
      <c r="E38" s="333">
        <v>50</v>
      </c>
      <c r="F38" s="334">
        <f>D38*E38</f>
        <v>50</v>
      </c>
      <c r="G38" s="307">
        <v>0</v>
      </c>
      <c r="H38" s="243">
        <v>0</v>
      </c>
      <c r="I38" s="417">
        <f>G38*H38</f>
        <v>0</v>
      </c>
      <c r="J38" s="232">
        <f>I38-F38</f>
        <v>-50</v>
      </c>
      <c r="K38" s="335"/>
      <c r="L38" s="108" t="s">
        <v>29</v>
      </c>
    </row>
    <row r="39" spans="1:12" ht="5.25" customHeight="1">
      <c r="A39" s="337"/>
      <c r="B39" s="63"/>
      <c r="C39" s="341"/>
      <c r="D39" s="342"/>
      <c r="E39" s="333"/>
      <c r="F39" s="334"/>
      <c r="G39" s="306"/>
      <c r="H39" s="244"/>
      <c r="I39" s="339"/>
      <c r="J39" s="333"/>
      <c r="K39" s="335"/>
      <c r="L39" s="63"/>
    </row>
    <row r="40" spans="1:12" ht="17.25" customHeight="1">
      <c r="A40" s="337" t="s">
        <v>49</v>
      </c>
      <c r="B40" s="56"/>
      <c r="C40" s="331" t="s">
        <v>379</v>
      </c>
      <c r="D40" s="332">
        <v>1</v>
      </c>
      <c r="E40" s="333">
        <v>50</v>
      </c>
      <c r="F40" s="334">
        <f>D40*E40</f>
        <v>50</v>
      </c>
      <c r="G40" s="307">
        <v>0</v>
      </c>
      <c r="H40" s="243">
        <v>0</v>
      </c>
      <c r="I40" s="417">
        <f>G40*H40</f>
        <v>0</v>
      </c>
      <c r="J40" s="232">
        <f>I40-F40</f>
        <v>-50</v>
      </c>
      <c r="K40" s="335"/>
      <c r="L40" s="108" t="s">
        <v>29</v>
      </c>
    </row>
    <row r="41" spans="1:12" ht="6" customHeight="1">
      <c r="A41" s="337"/>
      <c r="B41" s="63"/>
      <c r="C41" s="331"/>
      <c r="D41" s="332"/>
      <c r="E41" s="333"/>
      <c r="F41" s="334"/>
      <c r="G41" s="306"/>
      <c r="H41" s="244"/>
      <c r="I41" s="339"/>
      <c r="J41" s="333"/>
      <c r="K41" s="335"/>
      <c r="L41" s="63"/>
    </row>
    <row r="42" spans="1:12" ht="17.25" customHeight="1">
      <c r="A42" s="330" t="s">
        <v>50</v>
      </c>
      <c r="B42" s="56"/>
      <c r="C42" s="343" t="s">
        <v>380</v>
      </c>
      <c r="D42" s="332">
        <v>1</v>
      </c>
      <c r="E42" s="333">
        <v>50</v>
      </c>
      <c r="F42" s="334">
        <f>D42*E42</f>
        <v>50</v>
      </c>
      <c r="G42" s="307">
        <v>0</v>
      </c>
      <c r="H42" s="243">
        <v>0</v>
      </c>
      <c r="I42" s="417">
        <f>G42*H42</f>
        <v>0</v>
      </c>
      <c r="J42" s="232">
        <f>I42-F42</f>
        <v>-50</v>
      </c>
      <c r="K42" s="335"/>
      <c r="L42" s="108" t="s">
        <v>29</v>
      </c>
    </row>
    <row r="43" spans="1:12" ht="5.25" customHeight="1">
      <c r="A43" s="330"/>
      <c r="B43" s="63"/>
      <c r="C43" s="331"/>
      <c r="D43" s="332"/>
      <c r="E43" s="333"/>
      <c r="F43" s="334"/>
      <c r="G43" s="306"/>
      <c r="H43" s="244"/>
      <c r="I43" s="339"/>
      <c r="J43" s="333"/>
      <c r="K43" s="335"/>
      <c r="L43" s="63"/>
    </row>
    <row r="44" spans="1:12" ht="17.25" customHeight="1">
      <c r="A44" s="330" t="s">
        <v>51</v>
      </c>
      <c r="B44" s="56"/>
      <c r="C44" s="331" t="s">
        <v>381</v>
      </c>
      <c r="D44" s="332">
        <v>1</v>
      </c>
      <c r="E44" s="333">
        <v>50</v>
      </c>
      <c r="F44" s="334">
        <f>D44*E44</f>
        <v>50</v>
      </c>
      <c r="G44" s="307">
        <v>0</v>
      </c>
      <c r="H44" s="243">
        <v>0</v>
      </c>
      <c r="I44" s="417">
        <f>G44*H44</f>
        <v>0</v>
      </c>
      <c r="J44" s="232">
        <f>I44-F44</f>
        <v>-50</v>
      </c>
      <c r="K44" s="335"/>
      <c r="L44" s="108" t="s">
        <v>29</v>
      </c>
    </row>
    <row r="45" spans="1:12" ht="5.25" customHeight="1">
      <c r="A45" s="313"/>
      <c r="B45" s="3"/>
      <c r="C45" s="313"/>
      <c r="D45" s="375"/>
      <c r="E45" s="382"/>
      <c r="F45" s="370"/>
      <c r="G45" s="308"/>
      <c r="H45" s="309"/>
      <c r="I45" s="418"/>
      <c r="J45" s="345"/>
      <c r="K45" s="313"/>
      <c r="L45" s="3"/>
    </row>
    <row r="46" spans="1:12" ht="17.25" customHeight="1">
      <c r="A46" s="330" t="s">
        <v>56</v>
      </c>
      <c r="B46" s="56"/>
      <c r="C46" s="331" t="s">
        <v>382</v>
      </c>
      <c r="D46" s="375">
        <v>1</v>
      </c>
      <c r="E46" s="333">
        <v>50</v>
      </c>
      <c r="F46" s="334">
        <f>D46*E46</f>
        <v>50</v>
      </c>
      <c r="G46" s="307">
        <v>0</v>
      </c>
      <c r="H46" s="243">
        <v>0</v>
      </c>
      <c r="I46" s="417">
        <f>G46*H46</f>
        <v>0</v>
      </c>
      <c r="J46" s="232">
        <f>I46-F46</f>
        <v>-50</v>
      </c>
      <c r="K46" s="335"/>
      <c r="L46" s="108" t="s">
        <v>29</v>
      </c>
    </row>
    <row r="47" spans="1:12" ht="5.25" customHeight="1">
      <c r="A47" s="330"/>
      <c r="B47" s="63"/>
      <c r="C47" s="331"/>
      <c r="D47" s="332"/>
      <c r="E47" s="333"/>
      <c r="F47" s="334"/>
      <c r="G47" s="306"/>
      <c r="H47" s="244"/>
      <c r="I47" s="339"/>
      <c r="J47" s="333"/>
      <c r="K47" s="335"/>
      <c r="L47" s="63"/>
    </row>
    <row r="48" spans="1:12" ht="17.25" customHeight="1">
      <c r="A48" s="330" t="s">
        <v>52</v>
      </c>
      <c r="B48" s="56"/>
      <c r="C48" s="331" t="s">
        <v>383</v>
      </c>
      <c r="D48" s="332">
        <v>1</v>
      </c>
      <c r="E48" s="333">
        <v>228</v>
      </c>
      <c r="F48" s="334">
        <f>D48*E48</f>
        <v>228</v>
      </c>
      <c r="G48" s="307">
        <v>0</v>
      </c>
      <c r="H48" s="243">
        <v>0</v>
      </c>
      <c r="I48" s="417">
        <f>G48*H48</f>
        <v>0</v>
      </c>
      <c r="J48" s="232">
        <f>I48+I50-F48</f>
        <v>-228</v>
      </c>
      <c r="K48" s="335"/>
      <c r="L48" s="108" t="s">
        <v>29</v>
      </c>
    </row>
    <row r="49" spans="1:12" ht="5.25" customHeight="1">
      <c r="A49" s="330"/>
      <c r="B49" s="3"/>
      <c r="C49" s="313"/>
      <c r="D49" s="313"/>
      <c r="E49" s="313"/>
      <c r="F49" s="313"/>
      <c r="G49" s="81"/>
      <c r="H49" s="3"/>
      <c r="I49" s="343"/>
      <c r="J49" s="313"/>
      <c r="K49" s="313"/>
      <c r="L49" s="3"/>
    </row>
    <row r="50" spans="1:12" ht="17.25" customHeight="1">
      <c r="A50" s="330"/>
      <c r="B50" s="56"/>
      <c r="C50" s="331" t="s">
        <v>384</v>
      </c>
      <c r="D50" s="332"/>
      <c r="E50" s="333"/>
      <c r="F50" s="334">
        <v>0</v>
      </c>
      <c r="G50" s="307">
        <v>0</v>
      </c>
      <c r="H50" s="243">
        <v>0</v>
      </c>
      <c r="I50" s="417">
        <f>G50*H50</f>
        <v>0</v>
      </c>
      <c r="J50" s="232">
        <f>I50+I52-F50</f>
        <v>0</v>
      </c>
      <c r="K50" s="335"/>
      <c r="L50" s="108" t="s">
        <v>29</v>
      </c>
    </row>
    <row r="51" spans="1:12" ht="5.25" customHeight="1">
      <c r="A51" s="330"/>
      <c r="B51" s="338"/>
      <c r="C51" s="331"/>
      <c r="D51" s="348"/>
      <c r="E51" s="349"/>
      <c r="F51" s="334"/>
      <c r="G51" s="333"/>
      <c r="H51" s="350"/>
      <c r="I51" s="339"/>
      <c r="J51" s="349"/>
      <c r="K51" s="335"/>
      <c r="L51" s="338"/>
    </row>
    <row r="52" spans="1:12" ht="5.25" customHeight="1">
      <c r="A52" s="313"/>
      <c r="B52" s="313"/>
      <c r="C52" s="313"/>
      <c r="D52" s="351"/>
      <c r="E52" s="313"/>
      <c r="F52" s="352"/>
      <c r="G52" s="313"/>
      <c r="H52" s="353"/>
      <c r="I52" s="354"/>
      <c r="J52" s="313"/>
      <c r="K52" s="313"/>
      <c r="L52" s="313"/>
    </row>
    <row r="53" spans="1:12" ht="17.25" customHeight="1">
      <c r="A53" s="313"/>
      <c r="B53" s="313"/>
      <c r="C53" s="355" t="s">
        <v>55</v>
      </c>
      <c r="D53" s="356"/>
      <c r="E53" s="328"/>
      <c r="F53" s="357">
        <f>(SUM(F24:F50))</f>
        <v>828</v>
      </c>
      <c r="G53" s="355"/>
      <c r="H53" s="420">
        <f>SUM(H24:H52)</f>
        <v>0</v>
      </c>
      <c r="I53" s="357">
        <f>(SUM(I24:I50))</f>
        <v>0</v>
      </c>
      <c r="J53" s="358">
        <f>(SUM(J24:J50))</f>
        <v>-828</v>
      </c>
      <c r="K53" s="359"/>
      <c r="L53" s="328"/>
    </row>
    <row r="54" spans="1:12" ht="5.25" customHeight="1">
      <c r="A54" s="337"/>
      <c r="B54" s="338"/>
      <c r="C54" s="331"/>
      <c r="D54" s="331"/>
      <c r="E54" s="349"/>
      <c r="F54" s="333"/>
      <c r="G54" s="333"/>
      <c r="H54" s="349"/>
      <c r="I54" s="335"/>
      <c r="J54" s="349"/>
      <c r="K54" s="335"/>
      <c r="L54" s="338"/>
    </row>
    <row r="55" spans="1:12" ht="17.25" customHeight="1">
      <c r="A55" s="123" t="s">
        <v>53</v>
      </c>
      <c r="B55" s="123"/>
      <c r="C55" s="124" t="s">
        <v>54</v>
      </c>
      <c r="D55" s="123"/>
      <c r="E55" s="70"/>
      <c r="F55" s="125"/>
      <c r="G55" s="125"/>
      <c r="H55" s="70"/>
      <c r="I55" s="126"/>
      <c r="J55" s="70">
        <f>H55-E55</f>
        <v>0</v>
      </c>
      <c r="K55" s="126"/>
      <c r="L55" s="123"/>
    </row>
    <row r="56" spans="1:12" ht="5.25" customHeight="1">
      <c r="A56" s="337"/>
      <c r="B56" s="338"/>
      <c r="C56" s="331"/>
      <c r="D56" s="331"/>
      <c r="E56" s="349"/>
      <c r="F56" s="333"/>
      <c r="G56" s="333"/>
      <c r="H56" s="349"/>
      <c r="I56" s="335"/>
      <c r="J56" s="349"/>
      <c r="K56" s="335"/>
      <c r="L56" s="338"/>
    </row>
    <row r="57" spans="1:12" ht="17.25" customHeight="1">
      <c r="A57" s="343" t="s">
        <v>57</v>
      </c>
      <c r="B57" s="56"/>
      <c r="C57" s="360" t="s">
        <v>411</v>
      </c>
      <c r="D57" s="361">
        <v>1</v>
      </c>
      <c r="E57" s="362">
        <v>8</v>
      </c>
      <c r="F57" s="363">
        <f>D57*E57</f>
        <v>8</v>
      </c>
      <c r="G57" s="310">
        <v>0</v>
      </c>
      <c r="H57" s="235">
        <v>0</v>
      </c>
      <c r="I57" s="419">
        <f>G57*H57</f>
        <v>0</v>
      </c>
      <c r="J57" s="236">
        <f>I57-F57</f>
        <v>-8</v>
      </c>
      <c r="K57" s="335"/>
      <c r="L57" s="108" t="s">
        <v>29</v>
      </c>
    </row>
    <row r="58" spans="1:12" ht="5.25" customHeight="1">
      <c r="A58" s="343"/>
      <c r="B58" s="3"/>
      <c r="C58" s="313"/>
      <c r="D58" s="313"/>
      <c r="E58" s="313"/>
      <c r="F58" s="313"/>
      <c r="G58" s="81"/>
      <c r="H58" s="3"/>
      <c r="I58" s="313"/>
      <c r="J58" s="313"/>
      <c r="K58" s="313"/>
      <c r="L58" s="3"/>
    </row>
    <row r="59" spans="1:12" ht="17.25" customHeight="1">
      <c r="A59" s="343" t="s">
        <v>58</v>
      </c>
      <c r="B59" s="56"/>
      <c r="C59" s="364" t="s">
        <v>413</v>
      </c>
      <c r="D59" s="365">
        <v>1</v>
      </c>
      <c r="E59" s="362">
        <v>8</v>
      </c>
      <c r="F59" s="363">
        <f>D59*E59</f>
        <v>8</v>
      </c>
      <c r="G59" s="310">
        <v>0</v>
      </c>
      <c r="H59" s="235">
        <v>0</v>
      </c>
      <c r="I59" s="366">
        <f>G59*H59</f>
        <v>0</v>
      </c>
      <c r="J59" s="236">
        <f>I59-F59</f>
        <v>-8</v>
      </c>
      <c r="K59" s="335"/>
      <c r="L59" s="108" t="s">
        <v>29</v>
      </c>
    </row>
    <row r="60" spans="1:12" ht="5.25" customHeight="1">
      <c r="A60" s="367"/>
      <c r="B60" s="63"/>
      <c r="C60" s="360"/>
      <c r="D60" s="361"/>
      <c r="E60" s="362"/>
      <c r="F60" s="363"/>
      <c r="G60" s="311"/>
      <c r="H60" s="233"/>
      <c r="I60" s="370"/>
      <c r="J60" s="362"/>
      <c r="K60" s="335"/>
      <c r="L60" s="63"/>
    </row>
    <row r="61" spans="1:12" ht="17.25" customHeight="1">
      <c r="A61" s="367" t="s">
        <v>59</v>
      </c>
      <c r="B61" s="56"/>
      <c r="C61" s="371" t="s">
        <v>414</v>
      </c>
      <c r="D61" s="365">
        <v>1</v>
      </c>
      <c r="E61" s="362">
        <v>8</v>
      </c>
      <c r="F61" s="363">
        <f>D61*E61</f>
        <v>8</v>
      </c>
      <c r="G61" s="310">
        <v>0</v>
      </c>
      <c r="H61" s="235">
        <v>0</v>
      </c>
      <c r="I61" s="366">
        <f>G61*H61</f>
        <v>0</v>
      </c>
      <c r="J61" s="236">
        <f>I61-F61</f>
        <v>-8</v>
      </c>
      <c r="K61" s="335"/>
      <c r="L61" s="108" t="s">
        <v>29</v>
      </c>
    </row>
    <row r="62" spans="1:12" ht="5.25" customHeight="1">
      <c r="A62" s="343"/>
      <c r="B62" s="3"/>
      <c r="C62" s="313"/>
      <c r="D62" s="313"/>
      <c r="E62" s="313"/>
      <c r="F62" s="313"/>
      <c r="G62" s="81"/>
      <c r="H62" s="3"/>
      <c r="I62" s="313"/>
      <c r="J62" s="313"/>
      <c r="K62" s="313"/>
      <c r="L62" s="3"/>
    </row>
    <row r="63" spans="1:12" ht="17.25" customHeight="1">
      <c r="A63" s="367" t="s">
        <v>60</v>
      </c>
      <c r="B63" s="56"/>
      <c r="C63" s="364" t="s">
        <v>415</v>
      </c>
      <c r="D63" s="365">
        <v>1</v>
      </c>
      <c r="E63" s="362">
        <v>8</v>
      </c>
      <c r="F63" s="363">
        <f>D63*E63</f>
        <v>8</v>
      </c>
      <c r="G63" s="310">
        <v>0</v>
      </c>
      <c r="H63" s="235">
        <v>0</v>
      </c>
      <c r="I63" s="366">
        <f>G63*H63</f>
        <v>0</v>
      </c>
      <c r="J63" s="236">
        <f>I63-F63</f>
        <v>-8</v>
      </c>
      <c r="K63" s="335"/>
      <c r="L63" s="108" t="s">
        <v>29</v>
      </c>
    </row>
    <row r="64" spans="1:12" ht="5.25" customHeight="1">
      <c r="A64" s="367"/>
      <c r="B64" s="63"/>
      <c r="C64" s="372"/>
      <c r="D64" s="365"/>
      <c r="E64" s="362"/>
      <c r="F64" s="373"/>
      <c r="G64" s="311"/>
      <c r="H64" s="233"/>
      <c r="I64" s="370"/>
      <c r="J64" s="362"/>
      <c r="K64" s="335"/>
      <c r="L64" s="63"/>
    </row>
    <row r="65" spans="1:12" ht="17.25" customHeight="1">
      <c r="A65" s="343" t="s">
        <v>61</v>
      </c>
      <c r="B65" s="56"/>
      <c r="C65" s="364" t="s">
        <v>416</v>
      </c>
      <c r="D65" s="365">
        <v>1</v>
      </c>
      <c r="E65" s="362">
        <v>8</v>
      </c>
      <c r="F65" s="363">
        <f>D65*E65</f>
        <v>8</v>
      </c>
      <c r="G65" s="310">
        <v>0</v>
      </c>
      <c r="H65" s="235">
        <v>0</v>
      </c>
      <c r="I65" s="366">
        <f>G65*H65</f>
        <v>0</v>
      </c>
      <c r="J65" s="236">
        <f>I65-F65</f>
        <v>-8</v>
      </c>
      <c r="K65" s="335"/>
      <c r="L65" s="108" t="s">
        <v>29</v>
      </c>
    </row>
    <row r="66" spans="1:12" ht="5.25" customHeight="1">
      <c r="A66" s="343"/>
      <c r="B66" s="3"/>
      <c r="C66" s="313"/>
      <c r="D66" s="313"/>
      <c r="E66" s="313"/>
      <c r="F66" s="313"/>
      <c r="G66" s="81"/>
      <c r="H66" s="3"/>
      <c r="I66" s="313"/>
      <c r="J66" s="313"/>
      <c r="K66" s="313"/>
      <c r="L66" s="3"/>
    </row>
    <row r="67" spans="1:12" ht="17.25" customHeight="1">
      <c r="A67" s="343" t="s">
        <v>62</v>
      </c>
      <c r="B67" s="56"/>
      <c r="C67" s="364" t="s">
        <v>417</v>
      </c>
      <c r="D67" s="365">
        <v>1</v>
      </c>
      <c r="E67" s="362">
        <v>8</v>
      </c>
      <c r="F67" s="363">
        <f>D67*E67</f>
        <v>8</v>
      </c>
      <c r="G67" s="310">
        <v>0</v>
      </c>
      <c r="H67" s="235">
        <v>0</v>
      </c>
      <c r="I67" s="366">
        <f>G67*H67</f>
        <v>0</v>
      </c>
      <c r="J67" s="236">
        <f>I67-F67</f>
        <v>-8</v>
      </c>
      <c r="K67" s="335"/>
      <c r="L67" s="108" t="s">
        <v>29</v>
      </c>
    </row>
    <row r="68" spans="1:12" ht="5.25" customHeight="1">
      <c r="A68" s="367"/>
      <c r="B68" s="63"/>
      <c r="C68" s="372"/>
      <c r="D68" s="365"/>
      <c r="E68" s="362"/>
      <c r="F68" s="363"/>
      <c r="G68" s="311"/>
      <c r="H68" s="233"/>
      <c r="I68" s="370"/>
      <c r="J68" s="362"/>
      <c r="K68" s="335"/>
      <c r="L68" s="63"/>
    </row>
    <row r="69" spans="1:12" ht="17.25" customHeight="1">
      <c r="A69" s="343" t="s">
        <v>63</v>
      </c>
      <c r="B69" s="73"/>
      <c r="C69" s="371" t="s">
        <v>418</v>
      </c>
      <c r="D69" s="365">
        <v>1</v>
      </c>
      <c r="E69" s="362">
        <v>8</v>
      </c>
      <c r="F69" s="363">
        <f>D69*E69</f>
        <v>8</v>
      </c>
      <c r="G69" s="310">
        <v>0</v>
      </c>
      <c r="H69" s="235">
        <v>0</v>
      </c>
      <c r="I69" s="366">
        <f>G69*H69</f>
        <v>0</v>
      </c>
      <c r="J69" s="236">
        <f>I69-F69</f>
        <v>-8</v>
      </c>
      <c r="K69" s="335"/>
      <c r="L69" s="108" t="s">
        <v>29</v>
      </c>
    </row>
    <row r="70" spans="1:12" ht="5.25" customHeight="1">
      <c r="A70" s="343"/>
      <c r="B70" s="3"/>
      <c r="C70" s="313"/>
      <c r="D70" s="313"/>
      <c r="E70" s="313"/>
      <c r="F70" s="313"/>
      <c r="G70" s="81"/>
      <c r="H70" s="3"/>
      <c r="I70" s="313"/>
      <c r="J70" s="313"/>
      <c r="K70" s="313"/>
      <c r="L70" s="3"/>
    </row>
    <row r="71" spans="1:12" ht="17.25" customHeight="1">
      <c r="A71" s="343" t="s">
        <v>64</v>
      </c>
      <c r="B71" s="73"/>
      <c r="C71" s="364" t="s">
        <v>419</v>
      </c>
      <c r="D71" s="365">
        <v>1</v>
      </c>
      <c r="E71" s="362">
        <v>8</v>
      </c>
      <c r="F71" s="363">
        <f>D71*E71</f>
        <v>8</v>
      </c>
      <c r="G71" s="310">
        <v>0</v>
      </c>
      <c r="H71" s="235">
        <v>0</v>
      </c>
      <c r="I71" s="366">
        <f>G71*H71</f>
        <v>0</v>
      </c>
      <c r="J71" s="236">
        <f>I71-F71</f>
        <v>-8</v>
      </c>
      <c r="K71" s="335"/>
      <c r="L71" s="108" t="s">
        <v>29</v>
      </c>
    </row>
    <row r="72" spans="1:12" ht="5.25" customHeight="1">
      <c r="A72" s="367"/>
      <c r="B72" s="414"/>
      <c r="C72" s="364"/>
      <c r="D72" s="365"/>
      <c r="E72" s="362"/>
      <c r="F72" s="363"/>
      <c r="G72" s="311"/>
      <c r="H72" s="233"/>
      <c r="I72" s="370"/>
      <c r="J72" s="362"/>
      <c r="K72" s="335"/>
      <c r="L72" s="63"/>
    </row>
    <row r="73" spans="1:12" ht="17.25" customHeight="1">
      <c r="A73" s="343" t="s">
        <v>65</v>
      </c>
      <c r="B73" s="73"/>
      <c r="C73" s="364" t="s">
        <v>420</v>
      </c>
      <c r="D73" s="365">
        <v>1</v>
      </c>
      <c r="E73" s="362">
        <v>8</v>
      </c>
      <c r="F73" s="363">
        <f>D73*E73</f>
        <v>8</v>
      </c>
      <c r="G73" s="310">
        <v>0</v>
      </c>
      <c r="H73" s="235">
        <v>0</v>
      </c>
      <c r="I73" s="366">
        <f>G73*H73</f>
        <v>0</v>
      </c>
      <c r="J73" s="236">
        <f>I73-F73</f>
        <v>-8</v>
      </c>
      <c r="K73" s="335"/>
      <c r="L73" s="108" t="s">
        <v>29</v>
      </c>
    </row>
    <row r="74" spans="1:12" ht="5.25" customHeight="1">
      <c r="A74" s="343"/>
      <c r="B74" s="3"/>
      <c r="C74" s="313"/>
      <c r="D74" s="313"/>
      <c r="E74" s="313"/>
      <c r="F74" s="313"/>
      <c r="G74" s="81"/>
      <c r="H74" s="3"/>
      <c r="I74" s="313"/>
      <c r="J74" s="313"/>
      <c r="K74" s="313"/>
      <c r="L74" s="3"/>
    </row>
    <row r="75" spans="1:12" ht="17.25" customHeight="1">
      <c r="A75" s="343" t="s">
        <v>66</v>
      </c>
      <c r="B75" s="73"/>
      <c r="C75" s="364" t="s">
        <v>421</v>
      </c>
      <c r="D75" s="365">
        <v>1</v>
      </c>
      <c r="E75" s="362">
        <v>8</v>
      </c>
      <c r="F75" s="363">
        <f>D75*E75</f>
        <v>8</v>
      </c>
      <c r="G75" s="310">
        <v>0</v>
      </c>
      <c r="H75" s="235">
        <v>0</v>
      </c>
      <c r="I75" s="366">
        <f>G75*H75</f>
        <v>0</v>
      </c>
      <c r="J75" s="236">
        <f>I75-F75</f>
        <v>-8</v>
      </c>
      <c r="K75" s="335"/>
      <c r="L75" s="108" t="s">
        <v>29</v>
      </c>
    </row>
    <row r="76" spans="1:12" ht="5.25" customHeight="1">
      <c r="A76" s="367"/>
      <c r="B76" s="414"/>
      <c r="C76" s="364"/>
      <c r="D76" s="365"/>
      <c r="E76" s="362"/>
      <c r="F76" s="363"/>
      <c r="G76" s="311"/>
      <c r="H76" s="233"/>
      <c r="I76" s="370"/>
      <c r="J76" s="362"/>
      <c r="K76" s="335"/>
      <c r="L76" s="63"/>
    </row>
    <row r="77" spans="1:12" ht="17.25" customHeight="1">
      <c r="A77" s="343" t="s">
        <v>67</v>
      </c>
      <c r="B77" s="73"/>
      <c r="C77" s="364" t="s">
        <v>422</v>
      </c>
      <c r="D77" s="365">
        <v>1</v>
      </c>
      <c r="E77" s="362">
        <v>8</v>
      </c>
      <c r="F77" s="363">
        <f>D77*E77</f>
        <v>8</v>
      </c>
      <c r="G77" s="310">
        <v>0</v>
      </c>
      <c r="H77" s="235">
        <v>0</v>
      </c>
      <c r="I77" s="366">
        <f>G77*H77</f>
        <v>0</v>
      </c>
      <c r="J77" s="236">
        <f>I77-F77</f>
        <v>-8</v>
      </c>
      <c r="K77" s="335"/>
      <c r="L77" s="108" t="s">
        <v>29</v>
      </c>
    </row>
    <row r="78" spans="1:12" ht="5.25" customHeight="1">
      <c r="A78" s="313"/>
      <c r="B78" s="3"/>
      <c r="C78" s="313"/>
      <c r="D78" s="313"/>
      <c r="E78" s="313"/>
      <c r="F78" s="313"/>
      <c r="G78" s="81"/>
      <c r="H78" s="3"/>
      <c r="I78" s="313"/>
      <c r="J78" s="313"/>
      <c r="K78" s="313"/>
      <c r="L78" s="3"/>
    </row>
    <row r="79" spans="1:12" ht="17.25" customHeight="1">
      <c r="A79" s="343" t="s">
        <v>68</v>
      </c>
      <c r="B79" s="73"/>
      <c r="C79" s="364" t="s">
        <v>423</v>
      </c>
      <c r="D79" s="365">
        <v>1</v>
      </c>
      <c r="E79" s="362">
        <v>8</v>
      </c>
      <c r="F79" s="363">
        <f>D79*E79</f>
        <v>8</v>
      </c>
      <c r="G79" s="310">
        <v>0</v>
      </c>
      <c r="H79" s="235">
        <v>0</v>
      </c>
      <c r="I79" s="366">
        <f>G79*H79</f>
        <v>0</v>
      </c>
      <c r="J79" s="236">
        <f>I79-F79</f>
        <v>-8</v>
      </c>
      <c r="K79" s="335"/>
      <c r="L79" s="108" t="s">
        <v>29</v>
      </c>
    </row>
    <row r="80" spans="1:12" ht="5.25" customHeight="1">
      <c r="A80" s="367"/>
      <c r="B80" s="414"/>
      <c r="C80" s="364"/>
      <c r="D80" s="365"/>
      <c r="E80" s="362"/>
      <c r="F80" s="363"/>
      <c r="G80" s="311"/>
      <c r="H80" s="233"/>
      <c r="I80" s="370"/>
      <c r="J80" s="362"/>
      <c r="K80" s="335"/>
      <c r="L80" s="63"/>
    </row>
    <row r="81" spans="1:12" ht="17.25" customHeight="1">
      <c r="A81" s="343" t="s">
        <v>69</v>
      </c>
      <c r="B81" s="73"/>
      <c r="C81" s="364" t="s">
        <v>385</v>
      </c>
      <c r="D81" s="365">
        <v>1</v>
      </c>
      <c r="E81" s="362">
        <v>11</v>
      </c>
      <c r="F81" s="363">
        <f>D81*E81</f>
        <v>11</v>
      </c>
      <c r="G81" s="310">
        <v>0</v>
      </c>
      <c r="H81" s="235">
        <v>0</v>
      </c>
      <c r="I81" s="366">
        <f>G81*H81</f>
        <v>0</v>
      </c>
      <c r="J81" s="236">
        <f>I81-F81</f>
        <v>-11</v>
      </c>
      <c r="K81" s="335"/>
      <c r="L81" s="108" t="s">
        <v>29</v>
      </c>
    </row>
    <row r="82" spans="1:12" ht="5.25" customHeight="1">
      <c r="A82" s="367"/>
      <c r="B82" s="414"/>
      <c r="C82" s="364"/>
      <c r="D82" s="365"/>
      <c r="E82" s="362"/>
      <c r="F82" s="363"/>
      <c r="G82" s="311"/>
      <c r="H82" s="233"/>
      <c r="I82" s="370"/>
      <c r="J82" s="362"/>
      <c r="K82" s="335"/>
      <c r="L82" s="63"/>
    </row>
    <row r="83" spans="1:12" ht="17.25" customHeight="1">
      <c r="A83" s="367" t="s">
        <v>70</v>
      </c>
      <c r="B83" s="73"/>
      <c r="C83" s="364" t="s">
        <v>386</v>
      </c>
      <c r="D83" s="365">
        <v>1</v>
      </c>
      <c r="E83" s="362">
        <v>11</v>
      </c>
      <c r="F83" s="363">
        <f>D83*E83</f>
        <v>11</v>
      </c>
      <c r="G83" s="310">
        <v>0</v>
      </c>
      <c r="H83" s="235">
        <v>0</v>
      </c>
      <c r="I83" s="366">
        <f>G83*H83</f>
        <v>0</v>
      </c>
      <c r="J83" s="236">
        <f>I83-F83</f>
        <v>-11</v>
      </c>
      <c r="K83" s="335"/>
      <c r="L83" s="108" t="s">
        <v>29</v>
      </c>
    </row>
    <row r="84" spans="1:12" ht="5.25" customHeight="1">
      <c r="A84" s="313"/>
      <c r="B84" s="3"/>
      <c r="C84" s="313"/>
      <c r="D84" s="313"/>
      <c r="E84" s="313"/>
      <c r="F84" s="313"/>
      <c r="G84" s="81"/>
      <c r="H84" s="3"/>
      <c r="I84" s="313"/>
      <c r="J84" s="313"/>
      <c r="K84" s="313"/>
      <c r="L84" s="3"/>
    </row>
    <row r="85" spans="1:12" ht="17.25" customHeight="1">
      <c r="A85" s="367" t="s">
        <v>71</v>
      </c>
      <c r="B85" s="73"/>
      <c r="C85" s="364" t="s">
        <v>387</v>
      </c>
      <c r="D85" s="365">
        <v>1</v>
      </c>
      <c r="E85" s="362">
        <v>11</v>
      </c>
      <c r="F85" s="363">
        <f>D85*E85</f>
        <v>11</v>
      </c>
      <c r="G85" s="310">
        <v>0</v>
      </c>
      <c r="H85" s="235">
        <v>0</v>
      </c>
      <c r="I85" s="366">
        <f>G85*H85</f>
        <v>0</v>
      </c>
      <c r="J85" s="236">
        <f>I85-F85</f>
        <v>-11</v>
      </c>
      <c r="K85" s="335"/>
      <c r="L85" s="108" t="s">
        <v>29</v>
      </c>
    </row>
    <row r="86" spans="1:12" ht="5.25" customHeight="1">
      <c r="A86" s="367"/>
      <c r="B86" s="414"/>
      <c r="C86" s="364"/>
      <c r="D86" s="365"/>
      <c r="E86" s="362"/>
      <c r="F86" s="363"/>
      <c r="G86" s="311"/>
      <c r="H86" s="233"/>
      <c r="I86" s="370"/>
      <c r="J86" s="362"/>
      <c r="K86" s="335"/>
      <c r="L86" s="63"/>
    </row>
    <row r="87" spans="1:12" ht="17.25" customHeight="1">
      <c r="A87" s="367" t="s">
        <v>72</v>
      </c>
      <c r="B87" s="73"/>
      <c r="C87" s="364" t="s">
        <v>388</v>
      </c>
      <c r="D87" s="365">
        <v>1</v>
      </c>
      <c r="E87" s="362">
        <v>11</v>
      </c>
      <c r="F87" s="363">
        <f>D87*E87</f>
        <v>11</v>
      </c>
      <c r="G87" s="310">
        <v>0</v>
      </c>
      <c r="H87" s="235">
        <v>0</v>
      </c>
      <c r="I87" s="366">
        <f>G87*H87</f>
        <v>0</v>
      </c>
      <c r="J87" s="236">
        <f>I87-F87</f>
        <v>-11</v>
      </c>
      <c r="K87" s="335"/>
      <c r="L87" s="108" t="s">
        <v>29</v>
      </c>
    </row>
    <row r="88" spans="1:12" ht="5.25" customHeight="1">
      <c r="A88" s="313"/>
      <c r="B88" s="3"/>
      <c r="C88" s="313"/>
      <c r="D88" s="313"/>
      <c r="E88" s="313"/>
      <c r="F88" s="313"/>
      <c r="G88" s="81"/>
      <c r="H88" s="3"/>
      <c r="I88" s="313"/>
      <c r="J88" s="313"/>
      <c r="K88" s="313"/>
      <c r="L88" s="3"/>
    </row>
    <row r="89" spans="1:12" ht="17.25" customHeight="1">
      <c r="A89" s="343" t="s">
        <v>73</v>
      </c>
      <c r="B89" s="73"/>
      <c r="C89" s="371" t="s">
        <v>389</v>
      </c>
      <c r="D89" s="365">
        <v>1</v>
      </c>
      <c r="E89" s="362">
        <v>12</v>
      </c>
      <c r="F89" s="363">
        <f>D89*E89</f>
        <v>12</v>
      </c>
      <c r="G89" s="310">
        <v>0</v>
      </c>
      <c r="H89" s="235">
        <v>0</v>
      </c>
      <c r="I89" s="366">
        <f>G89*H89</f>
        <v>0</v>
      </c>
      <c r="J89" s="236">
        <f>I89-F89</f>
        <v>-12</v>
      </c>
      <c r="K89" s="335"/>
      <c r="L89" s="108" t="s">
        <v>29</v>
      </c>
    </row>
    <row r="90" spans="1:12" ht="5.25" customHeight="1">
      <c r="A90" s="367"/>
      <c r="B90" s="414"/>
      <c r="C90" s="364"/>
      <c r="D90" s="365"/>
      <c r="E90" s="362"/>
      <c r="F90" s="363"/>
      <c r="G90" s="311"/>
      <c r="H90" s="233"/>
      <c r="I90" s="370"/>
      <c r="J90" s="362"/>
      <c r="K90" s="335"/>
      <c r="L90" s="63"/>
    </row>
    <row r="91" spans="1:12" ht="17.25" customHeight="1">
      <c r="A91" s="343" t="s">
        <v>74</v>
      </c>
      <c r="B91" s="73"/>
      <c r="C91" s="371" t="s">
        <v>390</v>
      </c>
      <c r="D91" s="365">
        <v>1</v>
      </c>
      <c r="E91" s="362">
        <v>11</v>
      </c>
      <c r="F91" s="363">
        <f>D91*E91</f>
        <v>11</v>
      </c>
      <c r="G91" s="310">
        <v>0</v>
      </c>
      <c r="H91" s="235">
        <v>0</v>
      </c>
      <c r="I91" s="366">
        <f>G91*H91</f>
        <v>0</v>
      </c>
      <c r="J91" s="236">
        <f>I91-F91</f>
        <v>-11</v>
      </c>
      <c r="K91" s="335"/>
      <c r="L91" s="108" t="s">
        <v>29</v>
      </c>
    </row>
    <row r="92" spans="1:12" ht="5.25" customHeight="1">
      <c r="A92" s="313"/>
      <c r="B92" s="3"/>
      <c r="C92" s="313"/>
      <c r="D92" s="313"/>
      <c r="E92" s="313"/>
      <c r="F92" s="313"/>
      <c r="G92" s="81"/>
      <c r="H92" s="3"/>
      <c r="I92" s="313"/>
      <c r="J92" s="313"/>
      <c r="K92" s="313"/>
      <c r="L92" s="3"/>
    </row>
    <row r="93" spans="1:12" ht="17.25" customHeight="1">
      <c r="A93" s="367" t="s">
        <v>75</v>
      </c>
      <c r="B93" s="73"/>
      <c r="C93" s="364" t="s">
        <v>391</v>
      </c>
      <c r="D93" s="365">
        <v>1</v>
      </c>
      <c r="E93" s="362">
        <v>11</v>
      </c>
      <c r="F93" s="363">
        <f>D93*E93</f>
        <v>11</v>
      </c>
      <c r="G93" s="310">
        <v>0</v>
      </c>
      <c r="H93" s="235">
        <v>0</v>
      </c>
      <c r="I93" s="366">
        <f>G93*H93</f>
        <v>0</v>
      </c>
      <c r="J93" s="236">
        <f>I93-F93</f>
        <v>-11</v>
      </c>
      <c r="K93" s="335"/>
      <c r="L93" s="108" t="s">
        <v>29</v>
      </c>
    </row>
    <row r="94" spans="1:12" ht="5.25" customHeight="1">
      <c r="A94" s="367"/>
      <c r="B94" s="414"/>
      <c r="C94" s="364"/>
      <c r="D94" s="365"/>
      <c r="E94" s="362"/>
      <c r="F94" s="363"/>
      <c r="G94" s="311"/>
      <c r="H94" s="233"/>
      <c r="I94" s="370"/>
      <c r="J94" s="362"/>
      <c r="K94" s="335"/>
      <c r="L94" s="63"/>
    </row>
    <row r="95" spans="1:12" ht="17.25" customHeight="1">
      <c r="A95" s="343" t="s">
        <v>76</v>
      </c>
      <c r="B95" s="73"/>
      <c r="C95" s="364" t="s">
        <v>392</v>
      </c>
      <c r="D95" s="365">
        <v>1</v>
      </c>
      <c r="E95" s="362">
        <v>11</v>
      </c>
      <c r="F95" s="363">
        <f>D95*E95</f>
        <v>11</v>
      </c>
      <c r="G95" s="310">
        <v>0</v>
      </c>
      <c r="H95" s="235">
        <v>0</v>
      </c>
      <c r="I95" s="366">
        <f>G95*H95</f>
        <v>0</v>
      </c>
      <c r="J95" s="236">
        <f>I95-F95</f>
        <v>-11</v>
      </c>
      <c r="K95" s="335"/>
      <c r="L95" s="108" t="s">
        <v>29</v>
      </c>
    </row>
    <row r="96" spans="1:12" ht="5.25" customHeight="1">
      <c r="A96" s="313"/>
      <c r="B96" s="3"/>
      <c r="C96" s="313"/>
      <c r="D96" s="313"/>
      <c r="E96" s="313"/>
      <c r="F96" s="313"/>
      <c r="G96" s="81"/>
      <c r="H96" s="3"/>
      <c r="I96" s="313"/>
      <c r="J96" s="313"/>
      <c r="K96" s="313"/>
      <c r="L96" s="3"/>
    </row>
    <row r="97" spans="1:12" ht="17.25" customHeight="1">
      <c r="A97" s="343" t="s">
        <v>77</v>
      </c>
      <c r="B97" s="73"/>
      <c r="C97" s="364" t="s">
        <v>393</v>
      </c>
      <c r="D97" s="365">
        <v>1</v>
      </c>
      <c r="E97" s="362">
        <v>11</v>
      </c>
      <c r="F97" s="363">
        <f>D97*E97</f>
        <v>11</v>
      </c>
      <c r="G97" s="310">
        <v>0</v>
      </c>
      <c r="H97" s="235">
        <v>0</v>
      </c>
      <c r="I97" s="366">
        <f>G97*H97</f>
        <v>0</v>
      </c>
      <c r="J97" s="236">
        <f>I97-F97</f>
        <v>-11</v>
      </c>
      <c r="K97" s="335"/>
      <c r="L97" s="108" t="s">
        <v>29</v>
      </c>
    </row>
    <row r="98" spans="1:12" ht="5.25" customHeight="1">
      <c r="A98" s="367"/>
      <c r="B98" s="414"/>
      <c r="C98" s="364"/>
      <c r="D98" s="365"/>
      <c r="E98" s="362"/>
      <c r="F98" s="363"/>
      <c r="G98" s="311"/>
      <c r="H98" s="233"/>
      <c r="I98" s="370"/>
      <c r="J98" s="362"/>
      <c r="K98" s="335"/>
      <c r="L98" s="63"/>
    </row>
    <row r="99" spans="1:12" ht="17.25" customHeight="1">
      <c r="A99" s="343" t="s">
        <v>78</v>
      </c>
      <c r="B99" s="73"/>
      <c r="C99" s="371" t="s">
        <v>394</v>
      </c>
      <c r="D99" s="365">
        <v>1</v>
      </c>
      <c r="E99" s="362">
        <v>11</v>
      </c>
      <c r="F99" s="363">
        <f>D99*E99</f>
        <v>11</v>
      </c>
      <c r="G99" s="310">
        <v>0</v>
      </c>
      <c r="H99" s="235">
        <v>0</v>
      </c>
      <c r="I99" s="366">
        <f t="shared" ref="I99:I101" si="0">G99*H99</f>
        <v>0</v>
      </c>
      <c r="J99" s="236">
        <f>I99-F99</f>
        <v>-11</v>
      </c>
      <c r="K99" s="335"/>
      <c r="L99" s="108" t="s">
        <v>29</v>
      </c>
    </row>
    <row r="100" spans="1:12" ht="5.25" customHeight="1">
      <c r="A100" s="313"/>
      <c r="B100" s="3"/>
      <c r="C100" s="313"/>
      <c r="D100" s="313"/>
      <c r="E100" s="313"/>
      <c r="F100" s="313"/>
      <c r="G100" s="81"/>
      <c r="H100" s="3"/>
      <c r="I100" s="313"/>
      <c r="J100" s="313"/>
      <c r="K100" s="313"/>
      <c r="L100" s="3"/>
    </row>
    <row r="101" spans="1:12" ht="17.25" customHeight="1">
      <c r="A101" s="343" t="s">
        <v>79</v>
      </c>
      <c r="B101" s="73"/>
      <c r="C101" s="364" t="s">
        <v>395</v>
      </c>
      <c r="D101" s="365">
        <v>1</v>
      </c>
      <c r="E101" s="362">
        <v>12</v>
      </c>
      <c r="F101" s="363">
        <f>D101*E101</f>
        <v>12</v>
      </c>
      <c r="G101" s="310">
        <v>0</v>
      </c>
      <c r="H101" s="235">
        <v>0</v>
      </c>
      <c r="I101" s="366">
        <f t="shared" si="0"/>
        <v>0</v>
      </c>
      <c r="J101" s="236">
        <f>I101-F101</f>
        <v>-12</v>
      </c>
      <c r="K101" s="335"/>
      <c r="L101" s="108" t="s">
        <v>29</v>
      </c>
    </row>
    <row r="102" spans="1:12" ht="5.25" customHeight="1">
      <c r="A102" s="367"/>
      <c r="B102" s="414"/>
      <c r="C102" s="364"/>
      <c r="D102" s="365"/>
      <c r="E102" s="362"/>
      <c r="F102" s="363"/>
      <c r="G102" s="311"/>
      <c r="H102" s="233"/>
      <c r="I102" s="370"/>
      <c r="J102" s="362"/>
      <c r="K102" s="335"/>
      <c r="L102" s="63"/>
    </row>
    <row r="103" spans="1:12" ht="17.25" customHeight="1">
      <c r="A103" s="343" t="s">
        <v>80</v>
      </c>
      <c r="B103" s="73"/>
      <c r="C103" s="371" t="s">
        <v>396</v>
      </c>
      <c r="D103" s="365">
        <v>1</v>
      </c>
      <c r="E103" s="362">
        <v>8</v>
      </c>
      <c r="F103" s="363">
        <f>D103*E103</f>
        <v>8</v>
      </c>
      <c r="G103" s="310">
        <v>0</v>
      </c>
      <c r="H103" s="235">
        <v>0</v>
      </c>
      <c r="I103" s="366">
        <f>G103*H103</f>
        <v>0</v>
      </c>
      <c r="J103" s="236">
        <f>I103+I102-F102</f>
        <v>0</v>
      </c>
      <c r="K103" s="335"/>
      <c r="L103" s="108" t="s">
        <v>29</v>
      </c>
    </row>
    <row r="104" spans="1:12" ht="17.25" customHeight="1">
      <c r="A104" s="343"/>
      <c r="B104" s="73"/>
      <c r="C104" s="371" t="s">
        <v>400</v>
      </c>
      <c r="D104" s="365"/>
      <c r="E104" s="362"/>
      <c r="F104" s="363"/>
      <c r="G104" s="310">
        <v>0</v>
      </c>
      <c r="H104" s="235">
        <v>0</v>
      </c>
      <c r="I104" s="366">
        <f>G104*H104</f>
        <v>0</v>
      </c>
      <c r="J104" s="236">
        <f>I104+I103-F103</f>
        <v>-8</v>
      </c>
      <c r="K104" s="335"/>
      <c r="L104" s="108" t="s">
        <v>29</v>
      </c>
    </row>
    <row r="105" spans="1:12" ht="5.25" customHeight="1">
      <c r="A105" s="367"/>
      <c r="B105" s="63"/>
      <c r="C105" s="364"/>
      <c r="D105" s="365"/>
      <c r="E105" s="362"/>
      <c r="F105" s="373"/>
      <c r="G105" s="311"/>
      <c r="H105" s="233"/>
      <c r="I105" s="370"/>
      <c r="J105" s="362"/>
      <c r="K105" s="335"/>
      <c r="L105" s="63"/>
    </row>
    <row r="106" spans="1:12" ht="17.25" customHeight="1">
      <c r="A106" s="343" t="s">
        <v>81</v>
      </c>
      <c r="B106" s="73"/>
      <c r="C106" s="364" t="s">
        <v>401</v>
      </c>
      <c r="D106" s="365">
        <v>1</v>
      </c>
      <c r="E106" s="362">
        <v>8</v>
      </c>
      <c r="F106" s="363">
        <f>D106*E106</f>
        <v>8</v>
      </c>
      <c r="G106" s="310">
        <v>0</v>
      </c>
      <c r="H106" s="235">
        <v>0</v>
      </c>
      <c r="I106" s="366">
        <f>G106*H106</f>
        <v>0</v>
      </c>
      <c r="J106" s="236">
        <f>I106-F106</f>
        <v>-8</v>
      </c>
      <c r="K106" s="335"/>
      <c r="L106" s="108" t="s">
        <v>29</v>
      </c>
    </row>
    <row r="107" spans="1:12" ht="5.25" customHeight="1">
      <c r="A107" s="313"/>
      <c r="B107" s="3"/>
      <c r="C107" s="313"/>
      <c r="D107" s="313"/>
      <c r="E107" s="313"/>
      <c r="F107" s="313"/>
      <c r="G107" s="81"/>
      <c r="H107" s="3"/>
      <c r="I107" s="313"/>
      <c r="J107" s="313"/>
      <c r="K107" s="313"/>
      <c r="L107" s="3"/>
    </row>
    <row r="108" spans="1:12" ht="17.25" customHeight="1">
      <c r="A108" s="343" t="s">
        <v>82</v>
      </c>
      <c r="B108" s="73"/>
      <c r="C108" s="371" t="s">
        <v>402</v>
      </c>
      <c r="D108" s="365">
        <v>1</v>
      </c>
      <c r="E108" s="362">
        <v>8</v>
      </c>
      <c r="F108" s="363">
        <f>D108*E108</f>
        <v>8</v>
      </c>
      <c r="G108" s="310">
        <v>0</v>
      </c>
      <c r="H108" s="235">
        <v>0</v>
      </c>
      <c r="I108" s="366">
        <f>G108*H108</f>
        <v>0</v>
      </c>
      <c r="J108" s="236">
        <f>I108-F108</f>
        <v>-8</v>
      </c>
      <c r="K108" s="335"/>
      <c r="L108" s="108" t="s">
        <v>29</v>
      </c>
    </row>
    <row r="109" spans="1:12" ht="5.25" customHeight="1">
      <c r="A109" s="367"/>
      <c r="B109" s="63"/>
      <c r="C109" s="364"/>
      <c r="D109" s="365"/>
      <c r="E109" s="362"/>
      <c r="F109" s="363"/>
      <c r="G109" s="311"/>
      <c r="H109" s="233"/>
      <c r="I109" s="370"/>
      <c r="J109" s="362"/>
      <c r="K109" s="335"/>
      <c r="L109" s="63"/>
    </row>
    <row r="110" spans="1:12" ht="17.25" customHeight="1">
      <c r="A110" s="343" t="s">
        <v>468</v>
      </c>
      <c r="B110" s="73"/>
      <c r="C110" s="374" t="s">
        <v>403</v>
      </c>
      <c r="D110" s="365">
        <v>1</v>
      </c>
      <c r="E110" s="362">
        <v>50</v>
      </c>
      <c r="F110" s="363">
        <f>D110*E110</f>
        <v>50</v>
      </c>
      <c r="G110" s="310">
        <v>0</v>
      </c>
      <c r="H110" s="235">
        <v>0</v>
      </c>
      <c r="I110" s="366">
        <f>G110*H110</f>
        <v>0</v>
      </c>
      <c r="J110" s="236">
        <f>I110-F110</f>
        <v>-50</v>
      </c>
      <c r="K110" s="335"/>
      <c r="L110" s="108" t="s">
        <v>29</v>
      </c>
    </row>
    <row r="111" spans="1:12" ht="5.25" customHeight="1">
      <c r="A111" s="313"/>
      <c r="B111" s="3"/>
      <c r="C111" s="313"/>
      <c r="D111" s="313"/>
      <c r="E111" s="313"/>
      <c r="F111" s="313"/>
      <c r="G111" s="81"/>
      <c r="H111" s="3"/>
      <c r="I111" s="313"/>
      <c r="J111" s="313"/>
      <c r="K111" s="313"/>
      <c r="L111" s="3"/>
    </row>
    <row r="112" spans="1:12" ht="15.75" customHeight="1">
      <c r="A112" s="343" t="s">
        <v>469</v>
      </c>
      <c r="B112" s="73"/>
      <c r="C112" s="374" t="s">
        <v>404</v>
      </c>
      <c r="D112" s="365">
        <v>1</v>
      </c>
      <c r="E112" s="362">
        <v>12</v>
      </c>
      <c r="F112" s="363">
        <f>D112*E112</f>
        <v>12</v>
      </c>
      <c r="G112" s="310">
        <v>0</v>
      </c>
      <c r="H112" s="235">
        <v>0</v>
      </c>
      <c r="I112" s="366">
        <f>G112*H112</f>
        <v>0</v>
      </c>
      <c r="J112" s="236">
        <f>I112-F112</f>
        <v>-12</v>
      </c>
      <c r="K112" s="335"/>
      <c r="L112" s="108" t="s">
        <v>29</v>
      </c>
    </row>
    <row r="113" spans="1:12" ht="5.25" customHeight="1">
      <c r="A113" s="313"/>
      <c r="B113" s="3"/>
      <c r="C113" s="313"/>
      <c r="D113" s="313"/>
      <c r="E113" s="313"/>
      <c r="F113" s="313"/>
      <c r="G113" s="81"/>
      <c r="H113" s="3"/>
      <c r="I113" s="313"/>
      <c r="J113" s="313"/>
      <c r="K113" s="313"/>
      <c r="L113" s="3"/>
    </row>
    <row r="114" spans="1:12" ht="18.75" customHeight="1">
      <c r="A114" s="343" t="s">
        <v>470</v>
      </c>
      <c r="B114" s="73"/>
      <c r="C114" s="374" t="s">
        <v>405</v>
      </c>
      <c r="D114" s="365">
        <v>1</v>
      </c>
      <c r="E114" s="362">
        <v>15</v>
      </c>
      <c r="F114" s="363">
        <f>D114*E114</f>
        <v>15</v>
      </c>
      <c r="G114" s="310">
        <v>0</v>
      </c>
      <c r="H114" s="235">
        <v>0</v>
      </c>
      <c r="I114" s="366">
        <f>G114*H114</f>
        <v>0</v>
      </c>
      <c r="J114" s="236">
        <f>I114-F114</f>
        <v>-15</v>
      </c>
      <c r="K114" s="335"/>
      <c r="L114" s="108" t="s">
        <v>29</v>
      </c>
    </row>
    <row r="115" spans="1:12" ht="5.25" customHeight="1">
      <c r="A115" s="367"/>
      <c r="B115" s="63"/>
      <c r="C115" s="364"/>
      <c r="D115" s="365"/>
      <c r="E115" s="362"/>
      <c r="F115" s="363"/>
      <c r="G115" s="311"/>
      <c r="H115" s="233"/>
      <c r="I115" s="370"/>
      <c r="J115" s="362"/>
      <c r="K115" s="335"/>
      <c r="L115" s="63"/>
    </row>
    <row r="116" spans="1:12" ht="17.25" customHeight="1">
      <c r="A116" s="343" t="s">
        <v>83</v>
      </c>
      <c r="B116" s="73"/>
      <c r="C116" s="371" t="s">
        <v>406</v>
      </c>
      <c r="D116" s="365">
        <v>1</v>
      </c>
      <c r="E116" s="362">
        <v>15</v>
      </c>
      <c r="F116" s="363">
        <f>D116*E116</f>
        <v>15</v>
      </c>
      <c r="G116" s="310">
        <v>0</v>
      </c>
      <c r="H116" s="235">
        <v>0</v>
      </c>
      <c r="I116" s="366">
        <f>G116*H116</f>
        <v>0</v>
      </c>
      <c r="J116" s="236">
        <f>I116-F116</f>
        <v>-15</v>
      </c>
      <c r="K116" s="335"/>
      <c r="L116" s="108" t="s">
        <v>29</v>
      </c>
    </row>
    <row r="117" spans="1:12" ht="5.25" customHeight="1">
      <c r="A117" s="367"/>
      <c r="B117" s="63"/>
      <c r="C117" s="364"/>
      <c r="D117" s="365"/>
      <c r="E117" s="362"/>
      <c r="F117" s="363"/>
      <c r="G117" s="311"/>
      <c r="H117" s="233"/>
      <c r="I117" s="370"/>
      <c r="J117" s="362"/>
      <c r="K117" s="335"/>
      <c r="L117" s="63"/>
    </row>
    <row r="118" spans="1:12" ht="17.25" customHeight="1">
      <c r="A118" s="343" t="s">
        <v>467</v>
      </c>
      <c r="B118" s="73"/>
      <c r="C118" s="364" t="s">
        <v>407</v>
      </c>
      <c r="D118" s="365">
        <v>1</v>
      </c>
      <c r="E118" s="362">
        <v>10</v>
      </c>
      <c r="F118" s="363">
        <f>D118*E118</f>
        <v>10</v>
      </c>
      <c r="G118" s="310">
        <v>0</v>
      </c>
      <c r="H118" s="235">
        <v>0</v>
      </c>
      <c r="I118" s="366">
        <f>G118*H118</f>
        <v>0</v>
      </c>
      <c r="J118" s="236">
        <f>I118-F118</f>
        <v>-10</v>
      </c>
      <c r="K118" s="335"/>
      <c r="L118" s="108" t="s">
        <v>29</v>
      </c>
    </row>
    <row r="119" spans="1:12" ht="5.25" customHeight="1">
      <c r="A119" s="338"/>
      <c r="B119" s="338"/>
      <c r="C119" s="338"/>
      <c r="D119" s="375"/>
      <c r="E119" s="362"/>
      <c r="F119" s="373"/>
      <c r="G119" s="376"/>
      <c r="H119" s="369"/>
      <c r="I119" s="370"/>
      <c r="J119" s="362"/>
      <c r="K119" s="335"/>
      <c r="L119" s="338"/>
    </row>
    <row r="120" spans="1:12" ht="17.25" customHeight="1">
      <c r="A120" s="367"/>
      <c r="B120" s="367"/>
      <c r="C120" s="377" t="s">
        <v>84</v>
      </c>
      <c r="D120" s="375"/>
      <c r="E120" s="362"/>
      <c r="F120" s="378">
        <f>SUM(F57:F118)</f>
        <v>345</v>
      </c>
      <c r="G120" s="379"/>
      <c r="H120" s="345"/>
      <c r="I120" s="378">
        <f>SUM(I57:I118)</f>
        <v>0</v>
      </c>
      <c r="J120" s="379">
        <f>SUM(J57:J118)</f>
        <v>-345</v>
      </c>
      <c r="K120" s="335"/>
      <c r="L120" s="367"/>
    </row>
    <row r="121" spans="1:12" ht="5.25" customHeight="1">
      <c r="A121" s="338"/>
      <c r="B121" s="338"/>
      <c r="C121" s="338"/>
      <c r="D121" s="367"/>
      <c r="E121" s="349"/>
      <c r="F121" s="380"/>
      <c r="G121" s="380"/>
      <c r="H121" s="349"/>
      <c r="I121" s="335"/>
      <c r="J121" s="349"/>
      <c r="K121" s="335"/>
      <c r="L121" s="338"/>
    </row>
    <row r="122" spans="1:12" ht="17.25" customHeight="1">
      <c r="A122" s="127" t="s">
        <v>85</v>
      </c>
      <c r="B122" s="127"/>
      <c r="C122" s="300" t="s">
        <v>86</v>
      </c>
      <c r="D122" s="300"/>
      <c r="E122" s="300"/>
      <c r="F122" s="300"/>
      <c r="G122" s="300"/>
      <c r="H122" s="300"/>
      <c r="I122" s="300"/>
      <c r="J122" s="157"/>
      <c r="K122" s="127"/>
      <c r="L122" s="127"/>
    </row>
    <row r="123" spans="1:12" ht="6" customHeight="1">
      <c r="A123" s="313"/>
      <c r="B123" s="313"/>
      <c r="C123" s="329"/>
      <c r="D123" s="329"/>
      <c r="E123" s="313"/>
      <c r="F123" s="313"/>
      <c r="G123" s="313"/>
      <c r="H123" s="313"/>
      <c r="I123" s="313"/>
      <c r="J123" s="313"/>
      <c r="K123" s="313"/>
      <c r="L123" s="313"/>
    </row>
    <row r="124" spans="1:12" ht="17.25" customHeight="1">
      <c r="A124" s="343" t="s">
        <v>87</v>
      </c>
      <c r="B124" s="76"/>
      <c r="C124" s="360" t="s">
        <v>323</v>
      </c>
      <c r="D124" s="381">
        <v>1</v>
      </c>
      <c r="E124" s="362">
        <v>10</v>
      </c>
      <c r="F124" s="363">
        <f>D124*E124</f>
        <v>10</v>
      </c>
      <c r="G124" s="310">
        <v>0</v>
      </c>
      <c r="H124" s="235">
        <v>0</v>
      </c>
      <c r="I124" s="366">
        <f>G124*H124</f>
        <v>0</v>
      </c>
      <c r="J124" s="236">
        <f>I124-F124</f>
        <v>-10</v>
      </c>
      <c r="K124" s="382"/>
      <c r="L124" s="108" t="s">
        <v>29</v>
      </c>
    </row>
    <row r="125" spans="1:12" ht="6" customHeight="1">
      <c r="A125" s="343"/>
      <c r="B125" s="81"/>
      <c r="C125" s="360"/>
      <c r="D125" s="381"/>
      <c r="E125" s="362"/>
      <c r="F125" s="363"/>
      <c r="G125" s="415"/>
      <c r="H125" s="233"/>
      <c r="I125" s="370"/>
      <c r="J125" s="362"/>
      <c r="K125" s="382"/>
      <c r="L125" s="3"/>
    </row>
    <row r="126" spans="1:12" ht="16.5" customHeight="1">
      <c r="A126" s="343" t="s">
        <v>88</v>
      </c>
      <c r="B126" s="76"/>
      <c r="C126" s="360" t="s">
        <v>448</v>
      </c>
      <c r="D126" s="381">
        <v>1</v>
      </c>
      <c r="E126" s="362">
        <v>10</v>
      </c>
      <c r="F126" s="363">
        <f>D126*E126</f>
        <v>10</v>
      </c>
      <c r="G126" s="310">
        <v>0</v>
      </c>
      <c r="H126" s="235">
        <v>0</v>
      </c>
      <c r="I126" s="366">
        <f>G126*H126</f>
        <v>0</v>
      </c>
      <c r="J126" s="236">
        <f>I126-F126</f>
        <v>-10</v>
      </c>
      <c r="K126" s="382"/>
      <c r="L126" s="108" t="s">
        <v>29</v>
      </c>
    </row>
    <row r="127" spans="1:12" ht="6" customHeight="1">
      <c r="A127" s="343"/>
      <c r="B127" s="81"/>
      <c r="C127" s="360"/>
      <c r="D127" s="381"/>
      <c r="E127" s="362"/>
      <c r="F127" s="363"/>
      <c r="G127" s="415"/>
      <c r="H127" s="233"/>
      <c r="I127" s="370"/>
      <c r="J127" s="362"/>
      <c r="K127" s="382"/>
      <c r="L127" s="3"/>
    </row>
    <row r="128" spans="1:12" ht="17.45" customHeight="1">
      <c r="A128" s="343" t="s">
        <v>89</v>
      </c>
      <c r="B128" s="76"/>
      <c r="C128" s="364" t="s">
        <v>90</v>
      </c>
      <c r="D128" s="381">
        <v>1</v>
      </c>
      <c r="E128" s="362">
        <v>3</v>
      </c>
      <c r="F128" s="363">
        <f>D128*E128</f>
        <v>3</v>
      </c>
      <c r="G128" s="310">
        <v>0</v>
      </c>
      <c r="H128" s="235">
        <v>0</v>
      </c>
      <c r="I128" s="366">
        <f>G128*H128</f>
        <v>0</v>
      </c>
      <c r="J128" s="236">
        <f>I128-F128</f>
        <v>-3</v>
      </c>
      <c r="K128" s="382"/>
      <c r="L128" s="108" t="s">
        <v>29</v>
      </c>
    </row>
    <row r="129" spans="1:12" ht="6" customHeight="1">
      <c r="A129" s="343"/>
      <c r="B129" s="343"/>
      <c r="C129" s="360"/>
      <c r="D129" s="381"/>
      <c r="E129" s="362"/>
      <c r="F129" s="363"/>
      <c r="G129" s="362"/>
      <c r="H129" s="369"/>
      <c r="I129" s="370"/>
      <c r="J129" s="362"/>
      <c r="K129" s="382"/>
      <c r="L129" s="313"/>
    </row>
    <row r="130" spans="1:12" ht="16.5" customHeight="1">
      <c r="A130" s="343"/>
      <c r="B130" s="313"/>
      <c r="C130" s="383" t="s">
        <v>91</v>
      </c>
      <c r="D130" s="381"/>
      <c r="E130" s="362"/>
      <c r="F130" s="384">
        <f>SUM(F124:F129)</f>
        <v>23</v>
      </c>
      <c r="G130" s="385"/>
      <c r="H130" s="345"/>
      <c r="I130" s="421">
        <f>SUM(I124:I129)</f>
        <v>0</v>
      </c>
      <c r="J130" s="246">
        <f>SUM(J124:J129)</f>
        <v>-23</v>
      </c>
      <c r="K130" s="386"/>
      <c r="L130" s="313"/>
    </row>
    <row r="131" spans="1:12" ht="6" customHeight="1">
      <c r="A131" s="343"/>
      <c r="B131" s="343"/>
      <c r="C131" s="383"/>
      <c r="D131" s="383"/>
      <c r="E131" s="387"/>
      <c r="F131" s="388"/>
      <c r="G131" s="388"/>
      <c r="H131" s="387"/>
      <c r="I131" s="382"/>
      <c r="J131" s="387"/>
      <c r="K131" s="382"/>
      <c r="L131" s="313"/>
    </row>
    <row r="132" spans="1:12" ht="16.5" customHeight="1">
      <c r="A132" s="127" t="s">
        <v>92</v>
      </c>
      <c r="B132" s="128"/>
      <c r="C132" s="127" t="s">
        <v>93</v>
      </c>
      <c r="D132" s="128"/>
      <c r="E132" s="42"/>
      <c r="F132" s="129"/>
      <c r="G132" s="129"/>
      <c r="H132" s="42"/>
      <c r="I132" s="130"/>
      <c r="J132" s="42"/>
      <c r="K132" s="130"/>
      <c r="L132" s="128"/>
    </row>
    <row r="133" spans="1:12" ht="6" customHeight="1">
      <c r="A133" s="343"/>
      <c r="B133" s="343"/>
      <c r="C133" s="383"/>
      <c r="D133" s="383"/>
      <c r="E133" s="387"/>
      <c r="F133" s="388"/>
      <c r="G133" s="388"/>
      <c r="H133" s="387"/>
      <c r="I133" s="382"/>
      <c r="J133" s="387"/>
      <c r="K133" s="382"/>
      <c r="L133" s="313"/>
    </row>
    <row r="134" spans="1:12" ht="17.45" customHeight="1">
      <c r="A134" s="343" t="s">
        <v>94</v>
      </c>
      <c r="B134" s="76"/>
      <c r="C134" s="364" t="s">
        <v>408</v>
      </c>
      <c r="D134" s="381">
        <v>1</v>
      </c>
      <c r="E134" s="362">
        <v>6</v>
      </c>
      <c r="F134" s="363">
        <f>D134*E134</f>
        <v>6</v>
      </c>
      <c r="G134" s="310">
        <v>0</v>
      </c>
      <c r="H134" s="235">
        <v>0</v>
      </c>
      <c r="I134" s="366">
        <f>G134*H134</f>
        <v>0</v>
      </c>
      <c r="J134" s="236">
        <f>I134-F134</f>
        <v>-6</v>
      </c>
      <c r="K134" s="382"/>
      <c r="L134" s="108" t="s">
        <v>29</v>
      </c>
    </row>
    <row r="135" spans="1:12" ht="6" customHeight="1">
      <c r="A135" s="343"/>
      <c r="B135" s="81"/>
      <c r="C135" s="389"/>
      <c r="D135" s="390"/>
      <c r="E135" s="362"/>
      <c r="F135" s="363"/>
      <c r="G135" s="415"/>
      <c r="H135" s="233"/>
      <c r="I135" s="370"/>
      <c r="J135" s="362"/>
      <c r="K135" s="382"/>
      <c r="L135" s="313"/>
    </row>
    <row r="136" spans="1:12" ht="17.45" customHeight="1">
      <c r="A136" s="343" t="s">
        <v>95</v>
      </c>
      <c r="B136" s="76"/>
      <c r="C136" s="364" t="s">
        <v>454</v>
      </c>
      <c r="D136" s="381">
        <v>1</v>
      </c>
      <c r="E136" s="362">
        <v>8</v>
      </c>
      <c r="F136" s="363">
        <f>D136*E136</f>
        <v>8</v>
      </c>
      <c r="G136" s="310">
        <v>0</v>
      </c>
      <c r="H136" s="235">
        <v>0</v>
      </c>
      <c r="I136" s="366">
        <f>G136*H136</f>
        <v>0</v>
      </c>
      <c r="J136" s="236">
        <f>I136-F136</f>
        <v>-8</v>
      </c>
      <c r="K136" s="382"/>
      <c r="L136" s="108" t="s">
        <v>29</v>
      </c>
    </row>
    <row r="137" spans="1:12" ht="6" customHeight="1">
      <c r="A137" s="343"/>
      <c r="B137" s="81"/>
      <c r="C137" s="360"/>
      <c r="D137" s="381"/>
      <c r="E137" s="362"/>
      <c r="F137" s="363"/>
      <c r="G137" s="415"/>
      <c r="H137" s="233"/>
      <c r="I137" s="370"/>
      <c r="J137" s="362"/>
      <c r="K137" s="382"/>
      <c r="L137" s="313"/>
    </row>
    <row r="138" spans="1:12" ht="17.45" customHeight="1">
      <c r="A138" s="343" t="s">
        <v>96</v>
      </c>
      <c r="B138" s="76"/>
      <c r="C138" s="360" t="s">
        <v>471</v>
      </c>
      <c r="D138" s="381">
        <v>1</v>
      </c>
      <c r="E138" s="362">
        <v>15</v>
      </c>
      <c r="F138" s="363">
        <f>D138*E138</f>
        <v>15</v>
      </c>
      <c r="G138" s="310">
        <v>0</v>
      </c>
      <c r="H138" s="235">
        <v>0</v>
      </c>
      <c r="I138" s="366">
        <f>G138*H138</f>
        <v>0</v>
      </c>
      <c r="J138" s="236">
        <f>I138-F138</f>
        <v>-15</v>
      </c>
      <c r="K138" s="382"/>
      <c r="L138" s="108" t="s">
        <v>29</v>
      </c>
    </row>
    <row r="139" spans="1:12" ht="6.75" customHeight="1">
      <c r="A139" s="343"/>
      <c r="B139" s="81"/>
      <c r="C139" s="360"/>
      <c r="D139" s="381"/>
      <c r="E139" s="362"/>
      <c r="F139" s="363"/>
      <c r="G139" s="415"/>
      <c r="H139" s="233"/>
      <c r="I139" s="370"/>
      <c r="J139" s="362"/>
      <c r="K139" s="382"/>
      <c r="L139" s="313"/>
    </row>
    <row r="140" spans="1:12" ht="20.25" customHeight="1">
      <c r="A140" s="343" t="s">
        <v>97</v>
      </c>
      <c r="B140" s="4"/>
      <c r="C140" s="360" t="s">
        <v>409</v>
      </c>
      <c r="D140" s="381">
        <v>1</v>
      </c>
      <c r="E140" s="362">
        <v>8</v>
      </c>
      <c r="F140" s="363">
        <f>D140*E140</f>
        <v>8</v>
      </c>
      <c r="G140" s="310">
        <v>0</v>
      </c>
      <c r="H140" s="235">
        <v>0</v>
      </c>
      <c r="I140" s="366">
        <f>G140*H140</f>
        <v>0</v>
      </c>
      <c r="J140" s="236">
        <f>I140-F140</f>
        <v>-8</v>
      </c>
      <c r="K140" s="382"/>
      <c r="L140" s="108" t="s">
        <v>29</v>
      </c>
    </row>
    <row r="141" spans="1:12" ht="6" customHeight="1">
      <c r="A141" s="343"/>
      <c r="B141" s="81"/>
      <c r="C141" s="360"/>
      <c r="D141" s="381"/>
      <c r="E141" s="362"/>
      <c r="F141" s="363"/>
      <c r="G141" s="415"/>
      <c r="H141" s="233"/>
      <c r="I141" s="370"/>
      <c r="J141" s="362"/>
      <c r="K141" s="382"/>
      <c r="L141" s="313"/>
    </row>
    <row r="142" spans="1:12" ht="17.45" customHeight="1">
      <c r="A142" s="343" t="s">
        <v>472</v>
      </c>
      <c r="B142" s="76"/>
      <c r="C142" s="364" t="s">
        <v>98</v>
      </c>
      <c r="D142" s="381">
        <v>1</v>
      </c>
      <c r="E142" s="362">
        <v>30</v>
      </c>
      <c r="F142" s="363">
        <f>D142*E142</f>
        <v>30</v>
      </c>
      <c r="G142" s="310">
        <v>0</v>
      </c>
      <c r="H142" s="235">
        <v>0</v>
      </c>
      <c r="I142" s="366">
        <f>G142*H142</f>
        <v>0</v>
      </c>
      <c r="J142" s="236">
        <f>I142-F142</f>
        <v>-30</v>
      </c>
      <c r="K142" s="382"/>
      <c r="L142" s="108" t="s">
        <v>29</v>
      </c>
    </row>
    <row r="143" spans="1:12" ht="6" customHeight="1">
      <c r="A143" s="343"/>
      <c r="B143" s="343"/>
      <c r="C143" s="391"/>
      <c r="D143" s="381"/>
      <c r="E143" s="362"/>
      <c r="F143" s="363"/>
      <c r="G143" s="362"/>
      <c r="H143" s="369"/>
      <c r="I143" s="370"/>
      <c r="J143" s="362"/>
      <c r="K143" s="382"/>
      <c r="L143" s="313"/>
    </row>
    <row r="144" spans="1:12" ht="17.45" customHeight="1">
      <c r="A144" s="343"/>
      <c r="B144" s="313"/>
      <c r="C144" s="383" t="s">
        <v>99</v>
      </c>
      <c r="D144" s="381"/>
      <c r="E144" s="385"/>
      <c r="F144" s="384">
        <f>SUM(F134:F142)</f>
        <v>67</v>
      </c>
      <c r="G144" s="385"/>
      <c r="H144" s="382"/>
      <c r="I144" s="421">
        <f>SUM(I134:I142)</f>
        <v>0</v>
      </c>
      <c r="J144" s="246">
        <f>SUM(J134:J142)</f>
        <v>-67</v>
      </c>
      <c r="K144" s="386"/>
      <c r="L144" s="313"/>
    </row>
    <row r="145" spans="1:12" ht="6" customHeight="1">
      <c r="A145" s="343"/>
      <c r="B145" s="343"/>
      <c r="C145" s="391"/>
      <c r="D145" s="381"/>
      <c r="E145" s="362"/>
      <c r="F145" s="363"/>
      <c r="G145" s="362"/>
      <c r="H145" s="382"/>
      <c r="I145" s="370"/>
      <c r="J145" s="362"/>
      <c r="K145" s="382"/>
      <c r="L145" s="313"/>
    </row>
    <row r="146" spans="1:12" ht="17.45" customHeight="1">
      <c r="A146" s="343"/>
      <c r="B146" s="313"/>
      <c r="C146" s="383" t="s">
        <v>100</v>
      </c>
      <c r="D146" s="381"/>
      <c r="E146" s="362"/>
      <c r="F146" s="384">
        <f>SUM(F53+F120+F130+F144)</f>
        <v>1263</v>
      </c>
      <c r="G146" s="385"/>
      <c r="H146" s="382"/>
      <c r="I146" s="421">
        <f>SUM(I53+I120+I130+I144)</f>
        <v>0</v>
      </c>
      <c r="J146" s="246">
        <f>SUM(J53+J120+J130+J144)</f>
        <v>-1263</v>
      </c>
      <c r="K146" s="382"/>
      <c r="L146" s="313"/>
    </row>
    <row r="147" spans="1:12" ht="5.25" customHeight="1">
      <c r="A147" s="343"/>
      <c r="B147" s="343"/>
      <c r="C147" s="383"/>
      <c r="D147" s="383"/>
      <c r="E147" s="387"/>
      <c r="F147" s="388"/>
      <c r="G147" s="388"/>
      <c r="H147" s="387"/>
      <c r="I147" s="382"/>
      <c r="J147" s="387"/>
      <c r="K147" s="382"/>
      <c r="L147" s="313"/>
    </row>
    <row r="148" spans="1:12" ht="17.45" customHeight="1">
      <c r="A148" s="127" t="s">
        <v>101</v>
      </c>
      <c r="B148" s="128"/>
      <c r="C148" s="127" t="s">
        <v>102</v>
      </c>
      <c r="D148" s="128"/>
      <c r="E148" s="131"/>
      <c r="F148" s="132"/>
      <c r="G148" s="132"/>
      <c r="H148" s="42"/>
      <c r="I148" s="130"/>
      <c r="J148" s="42"/>
      <c r="K148" s="130"/>
      <c r="L148" s="128"/>
    </row>
    <row r="149" spans="1:12" ht="5.25" customHeight="1">
      <c r="A149" s="343"/>
      <c r="B149" s="343"/>
      <c r="C149" s="383"/>
      <c r="D149" s="383"/>
      <c r="E149" s="387"/>
      <c r="F149" s="388"/>
      <c r="G149" s="388"/>
      <c r="H149" s="387"/>
      <c r="I149" s="382"/>
      <c r="J149" s="387"/>
      <c r="K149" s="382"/>
      <c r="L149" s="313"/>
    </row>
    <row r="150" spans="1:12" ht="27.75" customHeight="1">
      <c r="A150" s="343" t="s">
        <v>108</v>
      </c>
      <c r="B150" s="76"/>
      <c r="C150" s="392" t="s">
        <v>456</v>
      </c>
      <c r="D150" s="381">
        <v>1</v>
      </c>
      <c r="E150" s="362">
        <v>246</v>
      </c>
      <c r="F150" s="384">
        <f>D150*E150</f>
        <v>246</v>
      </c>
      <c r="G150" s="310">
        <v>0</v>
      </c>
      <c r="H150" s="235">
        <v>0</v>
      </c>
      <c r="I150" s="366">
        <f>G150*H150</f>
        <v>0</v>
      </c>
      <c r="J150" s="246">
        <f>I150-F150</f>
        <v>-246</v>
      </c>
      <c r="K150" s="382"/>
      <c r="L150" s="108" t="s">
        <v>29</v>
      </c>
    </row>
    <row r="151" spans="1:12" ht="6" customHeight="1">
      <c r="A151" s="343"/>
      <c r="B151" s="343"/>
      <c r="C151" s="383"/>
      <c r="D151" s="383"/>
      <c r="E151" s="387"/>
      <c r="F151" s="388"/>
      <c r="G151" s="388"/>
      <c r="H151" s="387"/>
      <c r="I151" s="382"/>
      <c r="J151" s="387"/>
      <c r="K151" s="382"/>
      <c r="L151" s="313"/>
    </row>
    <row r="152" spans="1:12" ht="17.45" customHeight="1">
      <c r="A152" s="127" t="s">
        <v>103</v>
      </c>
      <c r="B152" s="128"/>
      <c r="C152" s="127" t="s">
        <v>104</v>
      </c>
      <c r="D152" s="128"/>
      <c r="E152" s="42"/>
      <c r="F152" s="129"/>
      <c r="G152" s="129"/>
      <c r="H152" s="42"/>
      <c r="I152" s="130"/>
      <c r="J152" s="42"/>
      <c r="K152" s="130"/>
      <c r="L152" s="128"/>
    </row>
    <row r="153" spans="1:12" ht="6" customHeight="1">
      <c r="A153" s="343"/>
      <c r="B153" s="343"/>
      <c r="C153" s="391"/>
      <c r="D153" s="391"/>
      <c r="E153" s="387"/>
      <c r="F153" s="393"/>
      <c r="G153" s="393"/>
      <c r="H153" s="387"/>
      <c r="I153" s="382"/>
      <c r="J153" s="387"/>
      <c r="K153" s="382"/>
      <c r="L153" s="313"/>
    </row>
    <row r="154" spans="1:12" ht="17.45" customHeight="1">
      <c r="A154" s="343" t="s">
        <v>105</v>
      </c>
      <c r="B154" s="4"/>
      <c r="C154" s="360" t="s">
        <v>410</v>
      </c>
      <c r="D154" s="381">
        <v>1</v>
      </c>
      <c r="E154" s="362">
        <v>220</v>
      </c>
      <c r="F154" s="363">
        <f>D154*E154</f>
        <v>220</v>
      </c>
      <c r="G154" s="310">
        <v>0</v>
      </c>
      <c r="H154" s="235">
        <v>0</v>
      </c>
      <c r="I154" s="366">
        <f>G154*H154</f>
        <v>0</v>
      </c>
      <c r="J154" s="236">
        <f>I154-F154</f>
        <v>-220</v>
      </c>
      <c r="K154" s="382"/>
      <c r="L154" s="108" t="s">
        <v>29</v>
      </c>
    </row>
    <row r="155" spans="1:12" ht="6" customHeight="1">
      <c r="A155" s="313"/>
      <c r="B155" s="3"/>
      <c r="C155" s="329"/>
      <c r="D155" s="381"/>
      <c r="E155" s="382"/>
      <c r="F155" s="370"/>
      <c r="G155" s="416"/>
      <c r="H155" s="247"/>
      <c r="I155" s="370"/>
      <c r="J155" s="382"/>
      <c r="K155" s="313"/>
      <c r="L155" s="313"/>
    </row>
    <row r="156" spans="1:12" ht="25.5" customHeight="1">
      <c r="A156" s="343" t="s">
        <v>106</v>
      </c>
      <c r="B156" s="4"/>
      <c r="C156" s="371" t="s">
        <v>107</v>
      </c>
      <c r="D156" s="381">
        <v>1</v>
      </c>
      <c r="E156" s="362">
        <v>20</v>
      </c>
      <c r="F156" s="363">
        <f>D156*E156</f>
        <v>20</v>
      </c>
      <c r="G156" s="310">
        <v>0</v>
      </c>
      <c r="H156" s="235">
        <v>0</v>
      </c>
      <c r="I156" s="366">
        <f>G156*H156</f>
        <v>0</v>
      </c>
      <c r="J156" s="236">
        <f>I156-F156</f>
        <v>-20</v>
      </c>
      <c r="K156" s="382"/>
      <c r="L156" s="108" t="s">
        <v>29</v>
      </c>
    </row>
    <row r="157" spans="1:12" ht="6" customHeight="1">
      <c r="A157" s="313"/>
      <c r="B157" s="3"/>
      <c r="C157" s="313"/>
      <c r="D157" s="375"/>
      <c r="E157" s="382"/>
      <c r="F157" s="370"/>
      <c r="G157" s="416"/>
      <c r="H157" s="416"/>
      <c r="I157" s="370"/>
      <c r="J157" s="382"/>
      <c r="K157" s="313"/>
      <c r="L157" s="313"/>
    </row>
    <row r="158" spans="1:12" ht="15.75" customHeight="1">
      <c r="A158" s="343" t="s">
        <v>325</v>
      </c>
      <c r="B158" s="4"/>
      <c r="C158" s="371" t="s">
        <v>326</v>
      </c>
      <c r="D158" s="381">
        <v>1</v>
      </c>
      <c r="E158" s="362">
        <v>3</v>
      </c>
      <c r="F158" s="363">
        <f>D158*E158</f>
        <v>3</v>
      </c>
      <c r="G158" s="310">
        <v>0</v>
      </c>
      <c r="H158" s="235">
        <v>0</v>
      </c>
      <c r="I158" s="366">
        <f>G158*H158</f>
        <v>0</v>
      </c>
      <c r="J158" s="236">
        <f>I158-F158</f>
        <v>-3</v>
      </c>
      <c r="K158" s="382"/>
      <c r="L158" s="108" t="s">
        <v>29</v>
      </c>
    </row>
    <row r="159" spans="1:12" ht="6" customHeight="1">
      <c r="A159" s="313"/>
      <c r="B159" s="3"/>
      <c r="C159" s="329"/>
      <c r="D159" s="381"/>
      <c r="E159" s="362"/>
      <c r="F159" s="363"/>
      <c r="G159" s="362"/>
      <c r="H159" s="394"/>
      <c r="I159" s="370"/>
      <c r="J159" s="382"/>
      <c r="K159" s="313"/>
      <c r="L159" s="3"/>
    </row>
    <row r="160" spans="1:12" ht="17.45" customHeight="1">
      <c r="A160" s="315"/>
      <c r="B160" s="313"/>
      <c r="C160" s="395" t="s">
        <v>109</v>
      </c>
      <c r="D160" s="396"/>
      <c r="E160" s="362"/>
      <c r="F160" s="384">
        <f>SUM(F154:F158)</f>
        <v>243</v>
      </c>
      <c r="G160" s="385"/>
      <c r="H160" s="382"/>
      <c r="I160" s="421">
        <f>SUM(I154:I158)</f>
        <v>0</v>
      </c>
      <c r="J160" s="246">
        <f>SUM(J154:J158)</f>
        <v>-243</v>
      </c>
      <c r="K160" s="386"/>
      <c r="L160" s="313"/>
    </row>
    <row r="161" spans="1:12" ht="6.75" customHeight="1">
      <c r="A161" s="315"/>
      <c r="B161" s="313"/>
      <c r="C161" s="391"/>
      <c r="D161" s="381"/>
      <c r="E161" s="362"/>
      <c r="F161" s="363"/>
      <c r="G161" s="362"/>
      <c r="H161" s="369"/>
      <c r="I161" s="370"/>
      <c r="J161" s="385"/>
      <c r="K161" s="397"/>
      <c r="L161" s="313"/>
    </row>
    <row r="162" spans="1:12" ht="17.45" customHeight="1">
      <c r="A162" s="315"/>
      <c r="B162" s="313"/>
      <c r="C162" s="355" t="s">
        <v>412</v>
      </c>
      <c r="D162" s="375"/>
      <c r="E162" s="362"/>
      <c r="F162" s="384">
        <f>F53+F120+F130+F144+F150+F160</f>
        <v>1752</v>
      </c>
      <c r="G162" s="385"/>
      <c r="H162" s="382"/>
      <c r="I162" s="421">
        <f>I146+I150+I160</f>
        <v>0</v>
      </c>
      <c r="J162" s="246">
        <f>J146+J150+J160</f>
        <v>-1752</v>
      </c>
      <c r="K162" s="397"/>
      <c r="L162" s="313"/>
    </row>
    <row r="163" spans="1:12" ht="6" customHeight="1">
      <c r="A163" s="315"/>
      <c r="B163" s="313"/>
      <c r="C163" s="398"/>
      <c r="D163" s="399"/>
      <c r="E163" s="362"/>
      <c r="F163" s="363"/>
      <c r="G163" s="362"/>
      <c r="H163" s="394"/>
      <c r="I163" s="370"/>
      <c r="J163" s="362"/>
      <c r="K163" s="397"/>
      <c r="L163" s="313"/>
    </row>
    <row r="164" spans="1:12" ht="17.45" customHeight="1">
      <c r="A164" s="315"/>
      <c r="B164" s="313"/>
      <c r="C164" s="389" t="s">
        <v>120</v>
      </c>
      <c r="D164" s="399"/>
      <c r="E164" s="362"/>
      <c r="F164" s="363"/>
      <c r="G164" s="362"/>
      <c r="H164" s="422">
        <v>0</v>
      </c>
      <c r="I164" s="370"/>
      <c r="J164" s="362"/>
      <c r="K164" s="397"/>
      <c r="L164" s="313"/>
    </row>
    <row r="165" spans="1:12" ht="6" customHeight="1">
      <c r="A165" s="315"/>
      <c r="B165" s="313"/>
      <c r="C165" s="398"/>
      <c r="D165" s="398"/>
      <c r="E165" s="387"/>
      <c r="F165" s="362"/>
      <c r="G165" s="362"/>
      <c r="H165" s="400"/>
      <c r="I165" s="397"/>
      <c r="J165" s="401"/>
      <c r="K165" s="397"/>
      <c r="L165" s="313"/>
    </row>
    <row r="166" spans="1:12" ht="6" customHeight="1">
      <c r="A166" s="315"/>
      <c r="B166" s="313"/>
      <c r="C166" s="398"/>
      <c r="D166" s="398"/>
      <c r="E166" s="387"/>
      <c r="F166" s="362"/>
      <c r="G166" s="362"/>
      <c r="H166" s="400"/>
      <c r="I166" s="397"/>
      <c r="J166" s="401"/>
      <c r="K166" s="397"/>
      <c r="L166" s="313"/>
    </row>
    <row r="167" spans="1:12" ht="17.25" customHeight="1">
      <c r="A167" s="133" t="s">
        <v>110</v>
      </c>
      <c r="B167" s="133"/>
      <c r="C167" s="133" t="s">
        <v>111</v>
      </c>
      <c r="D167" s="133"/>
      <c r="E167" s="134"/>
      <c r="F167" s="135"/>
      <c r="G167" s="135"/>
      <c r="H167" s="134"/>
      <c r="I167" s="136"/>
      <c r="J167" s="134"/>
      <c r="K167" s="136"/>
      <c r="L167" s="133"/>
    </row>
    <row r="168" spans="1:12" ht="6" customHeight="1">
      <c r="A168" s="315"/>
      <c r="B168" s="313"/>
      <c r="C168" s="391"/>
      <c r="D168" s="391"/>
      <c r="E168" s="387"/>
      <c r="F168" s="362"/>
      <c r="G168" s="362"/>
      <c r="H168" s="400"/>
      <c r="I168" s="397"/>
      <c r="J168" s="401"/>
      <c r="K168" s="397"/>
      <c r="L168" s="313"/>
    </row>
    <row r="169" spans="1:12" s="179" customFormat="1" ht="42.75" customHeight="1">
      <c r="A169" s="402" t="s">
        <v>113</v>
      </c>
      <c r="B169" s="403"/>
      <c r="C169" s="374" t="s">
        <v>295</v>
      </c>
      <c r="D169" s="404"/>
      <c r="E169" s="405">
        <v>100</v>
      </c>
      <c r="F169" s="406">
        <f>E169</f>
        <v>100</v>
      </c>
      <c r="G169" s="405"/>
      <c r="H169" s="264">
        <v>0</v>
      </c>
      <c r="I169" s="407">
        <f>H169</f>
        <v>0</v>
      </c>
      <c r="J169" s="265">
        <f>I169-F169</f>
        <v>-100</v>
      </c>
      <c r="K169" s="408"/>
      <c r="L169" s="108" t="s">
        <v>29</v>
      </c>
    </row>
    <row r="170" spans="1:12" ht="6" customHeight="1">
      <c r="A170" s="315"/>
      <c r="B170" s="313"/>
      <c r="C170" s="360"/>
      <c r="D170" s="381"/>
      <c r="E170" s="362"/>
      <c r="F170" s="363"/>
      <c r="G170" s="362"/>
      <c r="H170" s="233"/>
      <c r="I170" s="370"/>
      <c r="J170" s="362"/>
      <c r="K170" s="397"/>
      <c r="L170" s="313"/>
    </row>
    <row r="171" spans="1:12" ht="17.45" customHeight="1">
      <c r="A171" s="343" t="s">
        <v>114</v>
      </c>
      <c r="B171" s="313"/>
      <c r="C171" s="374" t="s">
        <v>332</v>
      </c>
      <c r="D171" s="381"/>
      <c r="E171" s="362">
        <v>3960</v>
      </c>
      <c r="F171" s="406">
        <f>E171</f>
        <v>3960</v>
      </c>
      <c r="G171" s="362"/>
      <c r="H171" s="235">
        <v>0</v>
      </c>
      <c r="I171" s="407">
        <f>H171</f>
        <v>0</v>
      </c>
      <c r="J171" s="265">
        <f>I171-F171</f>
        <v>-3960</v>
      </c>
      <c r="K171" s="397"/>
      <c r="L171" s="108" t="s">
        <v>29</v>
      </c>
    </row>
    <row r="172" spans="1:12" ht="6" customHeight="1">
      <c r="A172" s="315"/>
      <c r="B172" s="313"/>
      <c r="C172" s="360"/>
      <c r="D172" s="381"/>
      <c r="E172" s="362"/>
      <c r="F172" s="363"/>
      <c r="G172" s="362"/>
      <c r="H172" s="233"/>
      <c r="I172" s="370"/>
      <c r="J172" s="362"/>
      <c r="K172" s="397"/>
      <c r="L172" s="313"/>
    </row>
    <row r="173" spans="1:12" ht="17.45" customHeight="1">
      <c r="A173" s="343" t="s">
        <v>115</v>
      </c>
      <c r="B173" s="313"/>
      <c r="C173" s="364" t="s">
        <v>335</v>
      </c>
      <c r="D173" s="381"/>
      <c r="E173" s="362"/>
      <c r="F173" s="363"/>
      <c r="G173" s="362"/>
      <c r="H173" s="114"/>
      <c r="I173" s="370"/>
      <c r="J173" s="343"/>
      <c r="K173" s="397"/>
      <c r="L173" s="336"/>
    </row>
    <row r="174" spans="1:12" ht="17.45" customHeight="1">
      <c r="A174" s="343"/>
      <c r="B174" s="313"/>
      <c r="C174" s="364" t="s">
        <v>424</v>
      </c>
      <c r="D174" s="381"/>
      <c r="E174" s="362">
        <v>24</v>
      </c>
      <c r="F174" s="406">
        <f t="shared" ref="F174:F180" si="1">E174</f>
        <v>24</v>
      </c>
      <c r="G174" s="362"/>
      <c r="H174" s="235">
        <v>0</v>
      </c>
      <c r="I174" s="407">
        <f t="shared" ref="I174:I181" si="2">H174</f>
        <v>0</v>
      </c>
      <c r="J174" s="265">
        <f t="shared" ref="J174:J181" si="3">I174-F174</f>
        <v>-24</v>
      </c>
      <c r="K174" s="397"/>
      <c r="L174" s="108" t="s">
        <v>29</v>
      </c>
    </row>
    <row r="175" spans="1:12" ht="17.45" customHeight="1">
      <c r="A175" s="343"/>
      <c r="B175" s="313"/>
      <c r="C175" s="364" t="s">
        <v>425</v>
      </c>
      <c r="D175" s="381"/>
      <c r="E175" s="362">
        <v>24</v>
      </c>
      <c r="F175" s="406">
        <f t="shared" si="1"/>
        <v>24</v>
      </c>
      <c r="G175" s="362"/>
      <c r="H175" s="235">
        <v>0</v>
      </c>
      <c r="I175" s="407">
        <f t="shared" si="2"/>
        <v>0</v>
      </c>
      <c r="J175" s="265">
        <f t="shared" si="3"/>
        <v>-24</v>
      </c>
      <c r="K175" s="397"/>
      <c r="L175" s="108" t="s">
        <v>29</v>
      </c>
    </row>
    <row r="176" spans="1:12" ht="17.45" customHeight="1">
      <c r="A176" s="343"/>
      <c r="B176" s="313"/>
      <c r="C176" s="364" t="s">
        <v>426</v>
      </c>
      <c r="D176" s="381"/>
      <c r="E176" s="362">
        <v>24</v>
      </c>
      <c r="F176" s="406">
        <f t="shared" si="1"/>
        <v>24</v>
      </c>
      <c r="G176" s="362"/>
      <c r="H176" s="235">
        <v>0</v>
      </c>
      <c r="I176" s="407">
        <f t="shared" si="2"/>
        <v>0</v>
      </c>
      <c r="J176" s="265">
        <f t="shared" si="3"/>
        <v>-24</v>
      </c>
      <c r="K176" s="397"/>
      <c r="L176" s="108" t="s">
        <v>29</v>
      </c>
    </row>
    <row r="177" spans="1:12" ht="17.45" customHeight="1">
      <c r="A177" s="343"/>
      <c r="B177" s="313"/>
      <c r="C177" s="364" t="s">
        <v>427</v>
      </c>
      <c r="D177" s="381"/>
      <c r="E177" s="362">
        <v>24</v>
      </c>
      <c r="F177" s="406">
        <f t="shared" si="1"/>
        <v>24</v>
      </c>
      <c r="G177" s="362"/>
      <c r="H177" s="235">
        <v>0</v>
      </c>
      <c r="I177" s="407">
        <f t="shared" si="2"/>
        <v>0</v>
      </c>
      <c r="J177" s="265">
        <f t="shared" si="3"/>
        <v>-24</v>
      </c>
      <c r="K177" s="397"/>
      <c r="L177" s="108" t="s">
        <v>29</v>
      </c>
    </row>
    <row r="178" spans="1:12" ht="17.45" customHeight="1">
      <c r="A178" s="343"/>
      <c r="B178" s="313"/>
      <c r="C178" s="364" t="s">
        <v>428</v>
      </c>
      <c r="D178" s="381"/>
      <c r="E178" s="362">
        <v>24</v>
      </c>
      <c r="F178" s="406">
        <f t="shared" si="1"/>
        <v>24</v>
      </c>
      <c r="G178" s="362"/>
      <c r="H178" s="235">
        <v>0</v>
      </c>
      <c r="I178" s="407">
        <f t="shared" si="2"/>
        <v>0</v>
      </c>
      <c r="J178" s="265">
        <f t="shared" si="3"/>
        <v>-24</v>
      </c>
      <c r="K178" s="397"/>
      <c r="L178" s="108" t="s">
        <v>29</v>
      </c>
    </row>
    <row r="179" spans="1:12" ht="17.45" customHeight="1">
      <c r="A179" s="343"/>
      <c r="B179" s="313"/>
      <c r="C179" s="364" t="s">
        <v>429</v>
      </c>
      <c r="D179" s="381"/>
      <c r="E179" s="362">
        <v>24</v>
      </c>
      <c r="F179" s="406">
        <f t="shared" si="1"/>
        <v>24</v>
      </c>
      <c r="G179" s="362"/>
      <c r="H179" s="235">
        <v>0</v>
      </c>
      <c r="I179" s="407">
        <f t="shared" si="2"/>
        <v>0</v>
      </c>
      <c r="J179" s="265">
        <f t="shared" si="3"/>
        <v>-24</v>
      </c>
      <c r="K179" s="397"/>
      <c r="L179" s="108" t="s">
        <v>29</v>
      </c>
    </row>
    <row r="180" spans="1:12" ht="17.45" customHeight="1">
      <c r="A180" s="343"/>
      <c r="B180" s="313"/>
      <c r="C180" s="364" t="s">
        <v>430</v>
      </c>
      <c r="D180" s="381"/>
      <c r="E180" s="362">
        <v>24</v>
      </c>
      <c r="F180" s="406">
        <f t="shared" si="1"/>
        <v>24</v>
      </c>
      <c r="G180" s="362"/>
      <c r="H180" s="235">
        <v>0</v>
      </c>
      <c r="I180" s="407">
        <f t="shared" si="2"/>
        <v>0</v>
      </c>
      <c r="J180" s="265">
        <f t="shared" si="3"/>
        <v>-24</v>
      </c>
      <c r="K180" s="397"/>
      <c r="L180" s="108" t="s">
        <v>29</v>
      </c>
    </row>
    <row r="181" spans="1:12" ht="17.45" customHeight="1">
      <c r="A181" s="343"/>
      <c r="B181" s="313"/>
      <c r="C181" s="364" t="s">
        <v>431</v>
      </c>
      <c r="D181" s="381"/>
      <c r="E181" s="362"/>
      <c r="F181" s="363"/>
      <c r="G181" s="362"/>
      <c r="H181" s="235">
        <v>0</v>
      </c>
      <c r="I181" s="407">
        <f t="shared" si="2"/>
        <v>0</v>
      </c>
      <c r="J181" s="265">
        <f t="shared" si="3"/>
        <v>0</v>
      </c>
      <c r="K181" s="397"/>
      <c r="L181" s="108" t="s">
        <v>29</v>
      </c>
    </row>
    <row r="182" spans="1:12" ht="6" customHeight="1">
      <c r="A182" s="315"/>
      <c r="B182" s="313"/>
      <c r="C182" s="360"/>
      <c r="D182" s="381"/>
      <c r="E182" s="362"/>
      <c r="F182" s="363"/>
      <c r="G182" s="362"/>
      <c r="H182" s="233"/>
      <c r="I182" s="370"/>
      <c r="J182" s="362"/>
      <c r="K182" s="397"/>
      <c r="L182" s="313"/>
    </row>
    <row r="183" spans="1:12" ht="17.45" customHeight="1">
      <c r="A183" s="367" t="s">
        <v>112</v>
      </c>
      <c r="B183" s="313"/>
      <c r="C183" s="374" t="s">
        <v>334</v>
      </c>
      <c r="D183" s="381"/>
      <c r="E183" s="409"/>
      <c r="F183" s="363">
        <v>0</v>
      </c>
      <c r="G183" s="368"/>
      <c r="H183" s="235">
        <v>0</v>
      </c>
      <c r="I183" s="407">
        <f>H183</f>
        <v>0</v>
      </c>
      <c r="J183" s="265">
        <f>I183-F183</f>
        <v>0</v>
      </c>
      <c r="K183" s="397"/>
      <c r="L183" s="108" t="s">
        <v>29</v>
      </c>
    </row>
    <row r="184" spans="1:12" ht="6" customHeight="1">
      <c r="A184" s="315"/>
      <c r="B184" s="313"/>
      <c r="C184" s="360"/>
      <c r="D184" s="381"/>
      <c r="E184" s="362"/>
      <c r="F184" s="363"/>
      <c r="G184" s="362"/>
      <c r="H184" s="410"/>
      <c r="I184" s="370"/>
      <c r="J184" s="362"/>
      <c r="K184" s="397"/>
      <c r="L184" s="313"/>
    </row>
    <row r="185" spans="1:12" ht="17.45" customHeight="1">
      <c r="A185" s="313"/>
      <c r="B185" s="313"/>
      <c r="C185" s="389" t="s">
        <v>116</v>
      </c>
      <c r="D185" s="411"/>
      <c r="E185" s="385"/>
      <c r="F185" s="384">
        <f>SUM(F169:F183)</f>
        <v>4228</v>
      </c>
      <c r="G185" s="385"/>
      <c r="H185" s="266"/>
      <c r="I185" s="421">
        <f>SUM(I169:I183)</f>
        <v>0</v>
      </c>
      <c r="J185" s="246">
        <f>H185-F185</f>
        <v>-4228</v>
      </c>
      <c r="K185" s="345"/>
      <c r="L185" s="313"/>
    </row>
    <row r="186" spans="1:12" ht="6" customHeight="1">
      <c r="A186" s="313"/>
      <c r="B186" s="313"/>
      <c r="C186" s="372"/>
      <c r="D186" s="344"/>
      <c r="E186" s="345"/>
      <c r="F186" s="346"/>
      <c r="G186" s="345"/>
      <c r="H186" s="345"/>
      <c r="I186" s="370"/>
      <c r="J186" s="382"/>
      <c r="K186" s="313"/>
      <c r="L186" s="313"/>
    </row>
    <row r="187" spans="1:12" ht="18" customHeight="1">
      <c r="A187" s="313" t="s">
        <v>296</v>
      </c>
      <c r="B187" s="313"/>
      <c r="C187" s="374" t="s">
        <v>433</v>
      </c>
      <c r="D187" s="381"/>
      <c r="E187" s="362">
        <v>650</v>
      </c>
      <c r="F187" s="363">
        <v>650</v>
      </c>
      <c r="G187" s="362"/>
      <c r="H187" s="235">
        <v>0</v>
      </c>
      <c r="I187" s="407">
        <f>H187</f>
        <v>0</v>
      </c>
      <c r="J187" s="236">
        <f>H187-F187</f>
        <v>-650</v>
      </c>
      <c r="K187" s="397"/>
      <c r="L187" s="108" t="s">
        <v>29</v>
      </c>
    </row>
    <row r="188" spans="1:12" ht="6" customHeight="1">
      <c r="A188" s="313"/>
      <c r="B188" s="313"/>
      <c r="C188" s="313"/>
      <c r="D188" s="313"/>
      <c r="E188" s="313"/>
      <c r="F188" s="313"/>
      <c r="G188" s="313"/>
      <c r="H188" s="313"/>
      <c r="I188" s="313"/>
      <c r="J188" s="313"/>
      <c r="K188" s="313"/>
      <c r="L188" s="313"/>
    </row>
    <row r="189" spans="1:12" ht="6" customHeight="1">
      <c r="A189" s="313"/>
      <c r="B189" s="313"/>
      <c r="C189" s="313"/>
      <c r="D189" s="313"/>
      <c r="E189" s="313"/>
      <c r="F189" s="313"/>
      <c r="G189" s="313"/>
      <c r="H189" s="313"/>
      <c r="I189" s="313"/>
      <c r="J189" s="313"/>
      <c r="K189" s="313"/>
      <c r="L189" s="313"/>
    </row>
    <row r="190" spans="1:12" ht="37.5" customHeight="1">
      <c r="A190" s="313"/>
      <c r="B190" s="313"/>
      <c r="C190" s="412" t="s">
        <v>121</v>
      </c>
      <c r="D190" s="412"/>
      <c r="E190" s="412"/>
      <c r="F190" s="412"/>
      <c r="G190" s="412"/>
      <c r="H190" s="412"/>
      <c r="I190" s="313"/>
      <c r="J190" s="313"/>
      <c r="K190" s="313"/>
      <c r="L190" s="313"/>
    </row>
    <row r="191" spans="1:12" ht="6" customHeight="1">
      <c r="A191" s="313"/>
      <c r="B191" s="313"/>
      <c r="C191" s="313"/>
      <c r="D191" s="313"/>
      <c r="E191" s="313"/>
      <c r="F191" s="313"/>
      <c r="G191" s="313"/>
      <c r="H191" s="313"/>
      <c r="I191" s="313"/>
      <c r="J191" s="313"/>
      <c r="K191" s="313"/>
      <c r="L191" s="313"/>
    </row>
    <row r="192" spans="1:12">
      <c r="A192" s="313"/>
      <c r="B192" s="313"/>
      <c r="C192" s="413" t="s">
        <v>432</v>
      </c>
      <c r="D192" s="313"/>
      <c r="E192" s="313"/>
      <c r="F192" s="313"/>
      <c r="G192" s="313"/>
      <c r="H192" s="313"/>
      <c r="I192" s="313"/>
      <c r="J192" s="313"/>
      <c r="K192" s="313"/>
      <c r="L192" s="313"/>
    </row>
  </sheetData>
  <sheetProtection algorithmName="SHA-512" hashValue="QP47BWaBg8FAF8pIByFY28uw3i6KrTlz91cA1bqkrKmvl3TVaQfrAJ3ZmPmb4aOu08Oh8o2VvwEJE1kOGF8MRA==" saltValue="cEy5yrgTVexPPm0KTMSqAQ==" spinCount="100000" sheet="1" objects="1" scenarios="1"/>
  <mergeCells count="9">
    <mergeCell ref="C190:H190"/>
    <mergeCell ref="E18:F18"/>
    <mergeCell ref="A1:L1"/>
    <mergeCell ref="C122:I122"/>
    <mergeCell ref="A3:L3"/>
    <mergeCell ref="A5:L5"/>
    <mergeCell ref="A8:C8"/>
    <mergeCell ref="E10:H10"/>
    <mergeCell ref="G18:I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50"/>
  <sheetViews>
    <sheetView topLeftCell="A123" zoomScaleNormal="100" workbookViewId="0">
      <selection activeCell="J141" sqref="J141"/>
    </sheetView>
  </sheetViews>
  <sheetFormatPr defaultRowHeight="15"/>
  <cols>
    <col min="1" max="1" width="7.140625" style="313" customWidth="1"/>
    <col min="2" max="2" width="5.42578125" style="313" customWidth="1"/>
    <col min="3" max="3" width="44" style="313" customWidth="1"/>
    <col min="4" max="4" width="6.140625" style="313" customWidth="1"/>
    <col min="5" max="6" width="9.28515625" style="313" customWidth="1"/>
    <col min="7" max="7" width="7.42578125" style="313" customWidth="1"/>
    <col min="8" max="8" width="9.42578125" style="313" customWidth="1"/>
    <col min="9" max="9" width="9.5703125" style="313" customWidth="1"/>
    <col min="10" max="10" width="13.5703125" style="313" customWidth="1"/>
    <col min="11" max="11" width="5.42578125" style="313" customWidth="1"/>
    <col min="12" max="12" width="31.7109375" style="313" customWidth="1"/>
    <col min="13" max="16384" width="9.140625" style="313"/>
  </cols>
  <sheetData>
    <row r="1" spans="1:12" ht="26.25">
      <c r="A1" s="312" t="s">
        <v>284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</row>
    <row r="2" spans="1:12" ht="6" customHeight="1"/>
    <row r="3" spans="1:12" ht="17.25" customHeight="1">
      <c r="A3" s="314" t="s">
        <v>14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</row>
    <row r="4" spans="1:12" ht="6" customHeight="1">
      <c r="A4" s="315"/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</row>
    <row r="5" spans="1:12" ht="30.95" customHeight="1">
      <c r="A5" s="316" t="s">
        <v>19</v>
      </c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</row>
    <row r="6" spans="1:12" ht="6" customHeight="1">
      <c r="A6" s="315"/>
      <c r="B6" s="315"/>
      <c r="C6" s="315"/>
      <c r="D6" s="315"/>
      <c r="E6" s="315"/>
      <c r="F6" s="315"/>
      <c r="G6" s="315"/>
      <c r="H6" s="315"/>
      <c r="I6" s="315"/>
      <c r="J6" s="315"/>
      <c r="K6" s="315"/>
      <c r="L6" s="315"/>
    </row>
    <row r="7" spans="1:12" ht="45" customHeight="1">
      <c r="A7" s="316" t="s">
        <v>20</v>
      </c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6"/>
    </row>
    <row r="8" spans="1:12" ht="17.25" customHeight="1">
      <c r="J8" s="317"/>
      <c r="L8" s="315" t="s">
        <v>23</v>
      </c>
    </row>
    <row r="9" spans="1:12" ht="6" customHeight="1">
      <c r="A9" s="318"/>
      <c r="B9" s="318"/>
      <c r="C9" s="318"/>
      <c r="D9" s="318"/>
      <c r="L9" s="315"/>
    </row>
    <row r="10" spans="1:12" ht="17.25" customHeight="1">
      <c r="A10" s="319" t="s">
        <v>2</v>
      </c>
      <c r="B10" s="319"/>
      <c r="C10" s="319"/>
      <c r="D10" s="320"/>
      <c r="K10" s="31"/>
      <c r="L10" s="315" t="s">
        <v>24</v>
      </c>
    </row>
    <row r="11" spans="1:12" ht="6" customHeight="1">
      <c r="L11" s="315"/>
    </row>
    <row r="12" spans="1:12" ht="17.25" customHeight="1">
      <c r="C12" s="315" t="s">
        <v>3</v>
      </c>
      <c r="E12" s="298" t="s">
        <v>4</v>
      </c>
      <c r="F12" s="298"/>
      <c r="G12" s="298"/>
      <c r="H12" s="298"/>
      <c r="K12" s="34"/>
      <c r="L12" s="315" t="s">
        <v>25</v>
      </c>
    </row>
    <row r="13" spans="1:12" ht="6" customHeight="1">
      <c r="L13" s="315"/>
    </row>
    <row r="14" spans="1:12" ht="17.25" customHeight="1">
      <c r="B14" s="321"/>
      <c r="J14" s="322"/>
      <c r="K14" s="35"/>
      <c r="L14" s="315" t="s">
        <v>26</v>
      </c>
    </row>
    <row r="15" spans="1:12" ht="6" customHeight="1">
      <c r="B15" s="323"/>
    </row>
    <row r="16" spans="1:12" ht="44.25" customHeight="1">
      <c r="A16" s="50" t="s">
        <v>11</v>
      </c>
      <c r="B16" s="50" t="s">
        <v>0</v>
      </c>
      <c r="C16" s="50" t="s">
        <v>8</v>
      </c>
      <c r="D16" s="52" t="s">
        <v>37</v>
      </c>
      <c r="E16" s="229" t="s">
        <v>45</v>
      </c>
      <c r="F16" s="229" t="s">
        <v>46</v>
      </c>
      <c r="G16" s="229" t="s">
        <v>37</v>
      </c>
      <c r="H16" s="52" t="s">
        <v>12</v>
      </c>
      <c r="I16" s="229" t="s">
        <v>46</v>
      </c>
      <c r="J16" s="52" t="s">
        <v>12</v>
      </c>
      <c r="K16" s="52"/>
      <c r="L16" s="50" t="s">
        <v>13</v>
      </c>
    </row>
    <row r="17" spans="1:12" ht="6" customHeight="1"/>
    <row r="18" spans="1:12" ht="42.95" customHeight="1">
      <c r="A18" s="8"/>
      <c r="B18" s="18"/>
      <c r="C18" s="10"/>
      <c r="D18" s="10"/>
      <c r="E18" s="8"/>
      <c r="F18" s="8"/>
      <c r="G18" s="8"/>
      <c r="H18" s="8"/>
      <c r="I18" s="8"/>
      <c r="J18" s="8"/>
      <c r="K18" s="8"/>
      <c r="L18" s="55" t="s">
        <v>1</v>
      </c>
    </row>
    <row r="19" spans="1:12" ht="6" customHeight="1"/>
    <row r="20" spans="1:12" ht="17.25" customHeight="1">
      <c r="A20" s="324" t="s">
        <v>28</v>
      </c>
      <c r="B20" s="324" t="s">
        <v>0</v>
      </c>
      <c r="C20" s="325" t="s">
        <v>8</v>
      </c>
      <c r="D20" s="325"/>
      <c r="E20" s="326" t="s">
        <v>7</v>
      </c>
      <c r="F20" s="326"/>
      <c r="G20" s="324"/>
      <c r="H20" s="423" t="s">
        <v>6</v>
      </c>
      <c r="I20" s="423"/>
      <c r="J20" s="324" t="s">
        <v>9</v>
      </c>
      <c r="K20" s="324"/>
      <c r="L20" s="324" t="s">
        <v>10</v>
      </c>
    </row>
    <row r="21" spans="1:12" ht="6" customHeight="1"/>
    <row r="22" spans="1:12" ht="17.25" customHeight="1">
      <c r="A22" s="164" t="s">
        <v>181</v>
      </c>
      <c r="B22" s="164" t="s">
        <v>182</v>
      </c>
      <c r="C22" s="164"/>
      <c r="D22" s="164"/>
      <c r="E22" s="327"/>
      <c r="F22" s="327"/>
      <c r="G22" s="327"/>
      <c r="H22" s="327"/>
      <c r="I22" s="327"/>
      <c r="J22" s="327"/>
      <c r="K22" s="327"/>
      <c r="L22" s="327"/>
    </row>
    <row r="23" spans="1:12" ht="6" customHeight="1">
      <c r="B23" s="328"/>
      <c r="C23" s="328"/>
      <c r="D23" s="328"/>
    </row>
    <row r="24" spans="1:12" ht="17.25" customHeight="1">
      <c r="A24" s="127" t="s">
        <v>183</v>
      </c>
      <c r="B24" s="127"/>
      <c r="C24" s="127" t="s">
        <v>184</v>
      </c>
      <c r="D24" s="127"/>
      <c r="E24" s="131"/>
      <c r="F24" s="131"/>
      <c r="G24" s="131"/>
      <c r="H24" s="127"/>
      <c r="I24" s="127"/>
      <c r="J24" s="127"/>
      <c r="K24" s="127"/>
      <c r="L24" s="127"/>
    </row>
    <row r="25" spans="1:12" ht="6" customHeight="1">
      <c r="C25" s="329"/>
      <c r="D25" s="329"/>
    </row>
    <row r="26" spans="1:12" ht="17.25" customHeight="1">
      <c r="A26" s="127" t="s">
        <v>185</v>
      </c>
      <c r="B26" s="127" t="s">
        <v>337</v>
      </c>
      <c r="C26" s="127" t="s">
        <v>186</v>
      </c>
      <c r="D26" s="127"/>
      <c r="E26" s="127"/>
      <c r="F26" s="127"/>
      <c r="G26" s="127"/>
      <c r="H26" s="127"/>
      <c r="I26" s="127"/>
      <c r="J26" s="127"/>
      <c r="K26" s="127"/>
      <c r="L26" s="127"/>
    </row>
    <row r="27" spans="1:12" ht="6" customHeight="1">
      <c r="C27" s="329"/>
      <c r="D27" s="329"/>
    </row>
    <row r="28" spans="1:12" ht="17.25" customHeight="1">
      <c r="A28" s="364" t="s">
        <v>314</v>
      </c>
      <c r="B28" s="94"/>
      <c r="C28" s="364" t="s">
        <v>452</v>
      </c>
      <c r="D28" s="381">
        <v>1</v>
      </c>
      <c r="E28" s="362">
        <v>1196</v>
      </c>
      <c r="F28" s="363">
        <f>D28*E28</f>
        <v>1196</v>
      </c>
      <c r="G28" s="454">
        <v>0</v>
      </c>
      <c r="H28" s="235">
        <v>0</v>
      </c>
      <c r="I28" s="419">
        <f>G28*H28</f>
        <v>0</v>
      </c>
      <c r="J28" s="236">
        <f>I28-F28</f>
        <v>-1196</v>
      </c>
      <c r="K28" s="382"/>
      <c r="L28" s="108" t="s">
        <v>29</v>
      </c>
    </row>
    <row r="29" spans="1:12" ht="6" customHeight="1">
      <c r="A29" s="424"/>
      <c r="B29" s="95"/>
      <c r="C29" s="360"/>
      <c r="D29" s="381"/>
      <c r="E29" s="362"/>
      <c r="F29" s="363"/>
      <c r="G29" s="415"/>
      <c r="H29" s="233"/>
      <c r="I29" s="418"/>
      <c r="J29" s="362"/>
      <c r="K29" s="382"/>
      <c r="L29" s="95"/>
    </row>
    <row r="30" spans="1:12" ht="17.25" customHeight="1">
      <c r="A30" s="364" t="s">
        <v>315</v>
      </c>
      <c r="B30" s="94"/>
      <c r="C30" s="364" t="s">
        <v>187</v>
      </c>
      <c r="D30" s="381">
        <v>2</v>
      </c>
      <c r="E30" s="362">
        <v>30</v>
      </c>
      <c r="F30" s="363">
        <f>D30*E30</f>
        <v>60</v>
      </c>
      <c r="G30" s="454">
        <v>0</v>
      </c>
      <c r="H30" s="235">
        <v>0</v>
      </c>
      <c r="I30" s="419">
        <f>G30*H30</f>
        <v>0</v>
      </c>
      <c r="J30" s="236">
        <f>I30-F30</f>
        <v>-60</v>
      </c>
      <c r="K30" s="382"/>
      <c r="L30" s="108" t="s">
        <v>29</v>
      </c>
    </row>
    <row r="31" spans="1:12" ht="6" customHeight="1">
      <c r="A31" s="424"/>
      <c r="B31" s="95"/>
      <c r="C31" s="360"/>
      <c r="D31" s="381"/>
      <c r="E31" s="362"/>
      <c r="F31" s="363"/>
      <c r="G31" s="415"/>
      <c r="H31" s="233"/>
      <c r="I31" s="418"/>
      <c r="J31" s="362"/>
      <c r="K31" s="382"/>
      <c r="L31" s="95"/>
    </row>
    <row r="32" spans="1:12" ht="17.25" customHeight="1">
      <c r="A32" s="364" t="s">
        <v>316</v>
      </c>
      <c r="B32" s="94"/>
      <c r="C32" s="364" t="s">
        <v>188</v>
      </c>
      <c r="D32" s="381">
        <v>1</v>
      </c>
      <c r="E32" s="362">
        <v>16</v>
      </c>
      <c r="F32" s="363">
        <f>D32*E32</f>
        <v>16</v>
      </c>
      <c r="G32" s="454">
        <v>0</v>
      </c>
      <c r="H32" s="235">
        <v>0</v>
      </c>
      <c r="I32" s="419">
        <f>G32*H32</f>
        <v>0</v>
      </c>
      <c r="J32" s="236">
        <f>I32-F32</f>
        <v>-16</v>
      </c>
      <c r="K32" s="382"/>
      <c r="L32" s="108" t="s">
        <v>29</v>
      </c>
    </row>
    <row r="33" spans="1:12" ht="6" customHeight="1">
      <c r="A33" s="424"/>
      <c r="B33" s="95"/>
      <c r="C33" s="360"/>
      <c r="D33" s="381"/>
      <c r="E33" s="362"/>
      <c r="F33" s="363"/>
      <c r="G33" s="415"/>
      <c r="H33" s="233"/>
      <c r="I33" s="418"/>
      <c r="J33" s="362"/>
      <c r="K33" s="382"/>
      <c r="L33" s="95"/>
    </row>
    <row r="34" spans="1:12" ht="17.25" customHeight="1">
      <c r="A34" s="364" t="s">
        <v>317</v>
      </c>
      <c r="B34" s="94"/>
      <c r="C34" s="364" t="s">
        <v>188</v>
      </c>
      <c r="D34" s="381">
        <v>1</v>
      </c>
      <c r="E34" s="362">
        <v>16</v>
      </c>
      <c r="F34" s="363">
        <f>D34*E34</f>
        <v>16</v>
      </c>
      <c r="G34" s="454">
        <v>0</v>
      </c>
      <c r="H34" s="235">
        <v>0</v>
      </c>
      <c r="I34" s="419">
        <f>G34*H34</f>
        <v>0</v>
      </c>
      <c r="J34" s="236">
        <f>I34-F34</f>
        <v>-16</v>
      </c>
      <c r="K34" s="382"/>
      <c r="L34" s="108" t="s">
        <v>29</v>
      </c>
    </row>
    <row r="35" spans="1:12" ht="6" customHeight="1">
      <c r="A35" s="425"/>
      <c r="B35" s="453"/>
      <c r="C35" s="425"/>
      <c r="D35" s="426"/>
      <c r="E35" s="427"/>
      <c r="F35" s="428"/>
      <c r="G35" s="455"/>
      <c r="H35" s="455"/>
      <c r="I35" s="429"/>
      <c r="J35" s="427"/>
      <c r="K35" s="427"/>
      <c r="L35" s="453"/>
    </row>
    <row r="36" spans="1:12" ht="17.25" customHeight="1">
      <c r="A36" s="364" t="s">
        <v>318</v>
      </c>
      <c r="B36" s="94"/>
      <c r="C36" s="343" t="s">
        <v>202</v>
      </c>
      <c r="D36" s="381">
        <v>1</v>
      </c>
      <c r="E36" s="362">
        <v>190</v>
      </c>
      <c r="F36" s="363">
        <f>D36*E36</f>
        <v>190</v>
      </c>
      <c r="G36" s="454">
        <v>0</v>
      </c>
      <c r="H36" s="235">
        <v>0</v>
      </c>
      <c r="I36" s="419">
        <f>G36*H36</f>
        <v>0</v>
      </c>
      <c r="J36" s="236">
        <f>I36-F36</f>
        <v>-190</v>
      </c>
      <c r="K36" s="382"/>
      <c r="L36" s="108" t="s">
        <v>29</v>
      </c>
    </row>
    <row r="37" spans="1:12" ht="6" customHeight="1">
      <c r="B37" s="3"/>
      <c r="C37" s="315"/>
      <c r="D37" s="430"/>
      <c r="E37" s="397"/>
      <c r="F37" s="431"/>
      <c r="G37" s="456"/>
      <c r="H37" s="456"/>
      <c r="I37" s="432"/>
      <c r="J37" s="397"/>
      <c r="K37" s="345"/>
      <c r="L37" s="3"/>
    </row>
    <row r="38" spans="1:12" ht="17.25" customHeight="1">
      <c r="A38" s="364" t="s">
        <v>319</v>
      </c>
      <c r="B38" s="94"/>
      <c r="C38" s="343" t="s">
        <v>457</v>
      </c>
      <c r="D38" s="381">
        <v>1</v>
      </c>
      <c r="E38" s="362">
        <v>12</v>
      </c>
      <c r="F38" s="363">
        <f>D38*E38</f>
        <v>12</v>
      </c>
      <c r="G38" s="454">
        <v>0</v>
      </c>
      <c r="H38" s="235">
        <v>0</v>
      </c>
      <c r="I38" s="419">
        <f>G38*H38</f>
        <v>0</v>
      </c>
      <c r="J38" s="236">
        <f>I38-F38</f>
        <v>-12</v>
      </c>
      <c r="K38" s="382"/>
      <c r="L38" s="108" t="s">
        <v>29</v>
      </c>
    </row>
    <row r="39" spans="1:12" ht="6" customHeight="1">
      <c r="B39" s="3"/>
      <c r="C39" s="315"/>
      <c r="D39" s="430"/>
      <c r="E39" s="397"/>
      <c r="F39" s="431"/>
      <c r="G39" s="456"/>
      <c r="H39" s="456"/>
      <c r="I39" s="432"/>
      <c r="J39" s="397"/>
      <c r="K39" s="345"/>
      <c r="L39" s="3"/>
    </row>
    <row r="40" spans="1:12" ht="17.25" customHeight="1">
      <c r="A40" s="364" t="s">
        <v>320</v>
      </c>
      <c r="B40" s="94"/>
      <c r="C40" s="315" t="s">
        <v>203</v>
      </c>
      <c r="D40" s="381">
        <v>1</v>
      </c>
      <c r="E40" s="362">
        <v>4</v>
      </c>
      <c r="F40" s="363">
        <f>D40*E40</f>
        <v>4</v>
      </c>
      <c r="G40" s="454">
        <v>0</v>
      </c>
      <c r="H40" s="235">
        <v>0</v>
      </c>
      <c r="I40" s="419">
        <f>G40*H40</f>
        <v>0</v>
      </c>
      <c r="J40" s="236">
        <f>I40-F40</f>
        <v>-4</v>
      </c>
      <c r="K40" s="382"/>
      <c r="L40" s="108" t="s">
        <v>29</v>
      </c>
    </row>
    <row r="41" spans="1:12" ht="6" customHeight="1">
      <c r="B41" s="3"/>
      <c r="C41" s="315"/>
      <c r="D41" s="430"/>
      <c r="E41" s="397"/>
      <c r="F41" s="431"/>
      <c r="G41" s="456"/>
      <c r="H41" s="456"/>
      <c r="I41" s="432"/>
      <c r="J41" s="397"/>
      <c r="K41" s="345"/>
      <c r="L41" s="3"/>
    </row>
    <row r="42" spans="1:12" ht="17.25" customHeight="1">
      <c r="A42" s="364" t="s">
        <v>321</v>
      </c>
      <c r="B42" s="94"/>
      <c r="C42" s="343" t="s">
        <v>204</v>
      </c>
      <c r="D42" s="381">
        <v>1</v>
      </c>
      <c r="E42" s="362">
        <v>100</v>
      </c>
      <c r="F42" s="363">
        <f>D42*E42</f>
        <v>100</v>
      </c>
      <c r="G42" s="454">
        <v>0</v>
      </c>
      <c r="H42" s="235">
        <v>0</v>
      </c>
      <c r="I42" s="419">
        <f>G42*H42</f>
        <v>0</v>
      </c>
      <c r="J42" s="236">
        <f>I42-F42</f>
        <v>-100</v>
      </c>
      <c r="K42" s="382"/>
      <c r="L42" s="108" t="s">
        <v>29</v>
      </c>
    </row>
    <row r="43" spans="1:12" ht="6" customHeight="1">
      <c r="D43" s="430"/>
      <c r="E43" s="397"/>
      <c r="F43" s="431"/>
      <c r="G43" s="397"/>
      <c r="H43" s="397"/>
      <c r="I43" s="432"/>
      <c r="J43" s="397"/>
      <c r="K43" s="345"/>
    </row>
    <row r="44" spans="1:12" ht="17.25" customHeight="1">
      <c r="A44" s="424"/>
      <c r="B44" s="372"/>
      <c r="C44" s="389" t="s">
        <v>189</v>
      </c>
      <c r="D44" s="381"/>
      <c r="E44" s="362"/>
      <c r="F44" s="384">
        <f>SUM(F28:F43)</f>
        <v>1594</v>
      </c>
      <c r="G44" s="385"/>
      <c r="H44" s="385">
        <f>SUM(H28:H43)</f>
        <v>0</v>
      </c>
      <c r="I44" s="271">
        <f>SUM(I28:I43)</f>
        <v>0</v>
      </c>
      <c r="J44" s="246">
        <f>I44-F44</f>
        <v>-1594</v>
      </c>
      <c r="K44" s="386"/>
    </row>
    <row r="45" spans="1:12" ht="6" customHeight="1">
      <c r="A45" s="337"/>
      <c r="B45" s="338"/>
      <c r="C45" s="331"/>
      <c r="D45" s="331"/>
      <c r="E45" s="349"/>
      <c r="F45" s="333"/>
      <c r="G45" s="333"/>
      <c r="H45" s="350"/>
      <c r="I45" s="335"/>
      <c r="J45" s="349"/>
      <c r="K45" s="335"/>
      <c r="L45" s="338"/>
    </row>
    <row r="46" spans="1:12" ht="17.25" customHeight="1">
      <c r="A46" s="161" t="s">
        <v>190</v>
      </c>
      <c r="B46" s="162"/>
      <c r="C46" s="161" t="s">
        <v>169</v>
      </c>
      <c r="D46" s="162"/>
      <c r="E46" s="96"/>
      <c r="F46" s="163"/>
      <c r="G46" s="163"/>
      <c r="H46" s="190"/>
      <c r="I46" s="130"/>
      <c r="J46" s="96"/>
      <c r="K46" s="130"/>
      <c r="L46" s="162"/>
    </row>
    <row r="47" spans="1:12" ht="6" customHeight="1">
      <c r="A47" s="337"/>
      <c r="B47" s="338"/>
      <c r="C47" s="341"/>
      <c r="D47" s="341"/>
      <c r="E47" s="349"/>
      <c r="F47" s="333"/>
      <c r="G47" s="333"/>
      <c r="H47" s="350"/>
      <c r="I47" s="335"/>
      <c r="J47" s="349"/>
      <c r="K47" s="335"/>
      <c r="L47" s="338"/>
    </row>
    <row r="48" spans="1:12" ht="17.25" customHeight="1">
      <c r="A48" s="343" t="s">
        <v>191</v>
      </c>
      <c r="B48" s="56"/>
      <c r="C48" s="364" t="s">
        <v>192</v>
      </c>
      <c r="D48" s="381">
        <v>2</v>
      </c>
      <c r="E48" s="362">
        <v>4</v>
      </c>
      <c r="F48" s="363">
        <f>D48*E48</f>
        <v>8</v>
      </c>
      <c r="G48" s="454">
        <v>0</v>
      </c>
      <c r="H48" s="235">
        <v>0</v>
      </c>
      <c r="I48" s="419">
        <f>G48*H48</f>
        <v>0</v>
      </c>
      <c r="J48" s="236">
        <f>I48-F48</f>
        <v>-8</v>
      </c>
      <c r="K48" s="335"/>
      <c r="L48" s="108" t="s">
        <v>29</v>
      </c>
    </row>
    <row r="49" spans="1:12" ht="6" customHeight="1">
      <c r="A49" s="337"/>
      <c r="B49" s="63"/>
      <c r="C49" s="360"/>
      <c r="D49" s="381"/>
      <c r="E49" s="362"/>
      <c r="F49" s="363"/>
      <c r="G49" s="415"/>
      <c r="H49" s="233"/>
      <c r="I49" s="418"/>
      <c r="J49" s="362"/>
      <c r="K49" s="335"/>
      <c r="L49" s="63"/>
    </row>
    <row r="50" spans="1:12" ht="17.25" customHeight="1">
      <c r="A50" s="343" t="s">
        <v>193</v>
      </c>
      <c r="B50" s="56"/>
      <c r="C50" s="364" t="s">
        <v>194</v>
      </c>
      <c r="D50" s="381">
        <v>4</v>
      </c>
      <c r="E50" s="362">
        <v>22</v>
      </c>
      <c r="F50" s="363">
        <f>D50*E50</f>
        <v>88</v>
      </c>
      <c r="G50" s="454">
        <v>0</v>
      </c>
      <c r="H50" s="235">
        <v>0</v>
      </c>
      <c r="I50" s="419">
        <f>G50*H50</f>
        <v>0</v>
      </c>
      <c r="J50" s="236">
        <f>I50-F50</f>
        <v>-88</v>
      </c>
      <c r="K50" s="335"/>
      <c r="L50" s="108" t="s">
        <v>29</v>
      </c>
    </row>
    <row r="51" spans="1:12" ht="6" customHeight="1">
      <c r="A51" s="330"/>
      <c r="B51" s="63"/>
      <c r="C51" s="360"/>
      <c r="D51" s="381"/>
      <c r="E51" s="362"/>
      <c r="F51" s="363"/>
      <c r="G51" s="415"/>
      <c r="H51" s="233"/>
      <c r="I51" s="418"/>
      <c r="J51" s="362"/>
      <c r="K51" s="335"/>
      <c r="L51" s="63"/>
    </row>
    <row r="52" spans="1:12" ht="17.25" customHeight="1">
      <c r="A52" s="343" t="s">
        <v>195</v>
      </c>
      <c r="B52" s="56"/>
      <c r="C52" s="364" t="s">
        <v>194</v>
      </c>
      <c r="D52" s="381">
        <v>1</v>
      </c>
      <c r="E52" s="362">
        <v>22</v>
      </c>
      <c r="F52" s="363">
        <f>D52*E52</f>
        <v>22</v>
      </c>
      <c r="G52" s="454">
        <v>0</v>
      </c>
      <c r="H52" s="235">
        <v>0</v>
      </c>
      <c r="I52" s="419">
        <f>G52*H52</f>
        <v>0</v>
      </c>
      <c r="J52" s="236">
        <f>I52-F52</f>
        <v>-22</v>
      </c>
      <c r="K52" s="335"/>
      <c r="L52" s="108" t="s">
        <v>29</v>
      </c>
    </row>
    <row r="53" spans="1:12" ht="6" customHeight="1">
      <c r="B53" s="3"/>
      <c r="C53" s="343"/>
      <c r="D53" s="344"/>
      <c r="E53" s="345"/>
      <c r="F53" s="346"/>
      <c r="G53" s="114"/>
      <c r="H53" s="457"/>
      <c r="I53" s="347"/>
      <c r="J53" s="345"/>
      <c r="L53" s="3"/>
    </row>
    <row r="54" spans="1:12" ht="17.25" customHeight="1">
      <c r="A54" s="343" t="s">
        <v>196</v>
      </c>
      <c r="B54" s="56"/>
      <c r="C54" s="343" t="s">
        <v>197</v>
      </c>
      <c r="D54" s="344">
        <v>4</v>
      </c>
      <c r="E54" s="362">
        <v>10</v>
      </c>
      <c r="F54" s="363">
        <f>D54*E54</f>
        <v>40</v>
      </c>
      <c r="G54" s="454">
        <v>0</v>
      </c>
      <c r="H54" s="235">
        <v>0</v>
      </c>
      <c r="I54" s="419">
        <f>G54*H54</f>
        <v>0</v>
      </c>
      <c r="J54" s="236">
        <f>I54-F54</f>
        <v>-40</v>
      </c>
      <c r="K54" s="335"/>
      <c r="L54" s="108" t="s">
        <v>29</v>
      </c>
    </row>
    <row r="55" spans="1:12" ht="6" customHeight="1">
      <c r="A55" s="330"/>
      <c r="B55" s="63"/>
      <c r="C55" s="331"/>
      <c r="D55" s="381"/>
      <c r="E55" s="362"/>
      <c r="F55" s="363"/>
      <c r="G55" s="415"/>
      <c r="H55" s="233"/>
      <c r="I55" s="418"/>
      <c r="J55" s="362"/>
      <c r="K55" s="335"/>
      <c r="L55" s="63"/>
    </row>
    <row r="56" spans="1:12" ht="17.25" customHeight="1">
      <c r="A56" s="343" t="s">
        <v>198</v>
      </c>
      <c r="B56" s="56"/>
      <c r="C56" s="343" t="s">
        <v>197</v>
      </c>
      <c r="D56" s="381">
        <v>1</v>
      </c>
      <c r="E56" s="362">
        <v>10</v>
      </c>
      <c r="F56" s="363">
        <f>D56*E56</f>
        <v>10</v>
      </c>
      <c r="G56" s="454">
        <v>0</v>
      </c>
      <c r="H56" s="235">
        <v>0</v>
      </c>
      <c r="I56" s="419">
        <f>G56*H56</f>
        <v>0</v>
      </c>
      <c r="J56" s="236">
        <f>I56-F56</f>
        <v>-10</v>
      </c>
      <c r="K56" s="335"/>
      <c r="L56" s="108" t="s">
        <v>29</v>
      </c>
    </row>
    <row r="57" spans="1:12" ht="6" customHeight="1">
      <c r="A57" s="330"/>
      <c r="B57" s="63"/>
      <c r="C57" s="331"/>
      <c r="D57" s="381"/>
      <c r="E57" s="362"/>
      <c r="F57" s="363"/>
      <c r="G57" s="415"/>
      <c r="H57" s="233"/>
      <c r="I57" s="418"/>
      <c r="J57" s="362"/>
      <c r="K57" s="335"/>
      <c r="L57" s="63"/>
    </row>
    <row r="58" spans="1:12" ht="17.25" customHeight="1">
      <c r="A58" s="343" t="s">
        <v>199</v>
      </c>
      <c r="B58" s="56"/>
      <c r="C58" s="343" t="s">
        <v>309</v>
      </c>
      <c r="D58" s="381">
        <v>1</v>
      </c>
      <c r="E58" s="362">
        <v>8</v>
      </c>
      <c r="F58" s="363">
        <f>D58*E58</f>
        <v>8</v>
      </c>
      <c r="G58" s="454">
        <v>0</v>
      </c>
      <c r="H58" s="235">
        <v>0</v>
      </c>
      <c r="I58" s="419">
        <f>G58*H58</f>
        <v>0</v>
      </c>
      <c r="J58" s="236">
        <f>I58-F58</f>
        <v>-8</v>
      </c>
      <c r="K58" s="335"/>
      <c r="L58" s="108" t="s">
        <v>29</v>
      </c>
    </row>
    <row r="59" spans="1:12" ht="6" customHeight="1">
      <c r="A59" s="337"/>
      <c r="B59" s="63"/>
      <c r="C59" s="433"/>
      <c r="D59" s="381"/>
      <c r="E59" s="362"/>
      <c r="F59" s="363"/>
      <c r="G59" s="415"/>
      <c r="H59" s="233"/>
      <c r="I59" s="418"/>
      <c r="J59" s="362"/>
      <c r="K59" s="335"/>
      <c r="L59" s="63"/>
    </row>
    <row r="60" spans="1:12" ht="54.75" customHeight="1">
      <c r="A60" s="371" t="s">
        <v>200</v>
      </c>
      <c r="B60" s="56"/>
      <c r="C60" s="402" t="s">
        <v>310</v>
      </c>
      <c r="D60" s="381">
        <v>1</v>
      </c>
      <c r="E60" s="362">
        <v>50</v>
      </c>
      <c r="F60" s="363">
        <f>D60*E60</f>
        <v>50</v>
      </c>
      <c r="G60" s="454">
        <v>0</v>
      </c>
      <c r="H60" s="235">
        <v>0</v>
      </c>
      <c r="I60" s="419">
        <f>G60*H60</f>
        <v>0</v>
      </c>
      <c r="J60" s="236">
        <f>I60-F60</f>
        <v>-50</v>
      </c>
      <c r="K60" s="335"/>
      <c r="L60" s="108" t="s">
        <v>29</v>
      </c>
    </row>
    <row r="61" spans="1:12" ht="6" customHeight="1">
      <c r="A61" s="337"/>
      <c r="B61" s="63"/>
      <c r="C61" s="331"/>
      <c r="D61" s="381"/>
      <c r="E61" s="362"/>
      <c r="F61" s="363"/>
      <c r="G61" s="415"/>
      <c r="H61" s="233"/>
      <c r="I61" s="418"/>
      <c r="J61" s="362"/>
      <c r="K61" s="335"/>
      <c r="L61" s="63"/>
    </row>
    <row r="62" spans="1:12" ht="17.25" customHeight="1">
      <c r="A62" s="343" t="s">
        <v>201</v>
      </c>
      <c r="B62" s="56"/>
      <c r="C62" s="343" t="s">
        <v>312</v>
      </c>
      <c r="D62" s="381">
        <v>1</v>
      </c>
      <c r="E62" s="362">
        <v>10</v>
      </c>
      <c r="F62" s="363">
        <f>D62*E62</f>
        <v>10</v>
      </c>
      <c r="G62" s="454">
        <v>0</v>
      </c>
      <c r="H62" s="235">
        <v>0</v>
      </c>
      <c r="I62" s="419">
        <f>G62*H62</f>
        <v>0</v>
      </c>
      <c r="J62" s="236">
        <f>I62-F62</f>
        <v>-10</v>
      </c>
      <c r="K62" s="335"/>
      <c r="L62" s="108" t="s">
        <v>29</v>
      </c>
    </row>
    <row r="63" spans="1:12" ht="6" customHeight="1">
      <c r="A63" s="337"/>
      <c r="B63" s="63"/>
      <c r="C63" s="331"/>
      <c r="D63" s="381"/>
      <c r="E63" s="362"/>
      <c r="F63" s="363"/>
      <c r="G63" s="415"/>
      <c r="H63" s="233"/>
      <c r="I63" s="418"/>
      <c r="J63" s="362"/>
      <c r="K63" s="335"/>
      <c r="L63" s="63"/>
    </row>
    <row r="64" spans="1:12" ht="17.25" customHeight="1">
      <c r="A64" s="343" t="s">
        <v>313</v>
      </c>
      <c r="B64" s="56"/>
      <c r="C64" s="343" t="s">
        <v>205</v>
      </c>
      <c r="D64" s="375">
        <v>1</v>
      </c>
      <c r="E64" s="362">
        <v>765</v>
      </c>
      <c r="F64" s="363">
        <f>D64*E64</f>
        <v>765</v>
      </c>
      <c r="G64" s="454">
        <v>0</v>
      </c>
      <c r="H64" s="235">
        <v>0</v>
      </c>
      <c r="I64" s="419">
        <f>G64*H64</f>
        <v>0</v>
      </c>
      <c r="J64" s="236">
        <f>I64-F64</f>
        <v>-765</v>
      </c>
      <c r="K64" s="335"/>
      <c r="L64" s="108" t="s">
        <v>29</v>
      </c>
    </row>
    <row r="65" spans="1:12" ht="6" customHeight="1">
      <c r="A65" s="337"/>
      <c r="B65" s="338"/>
      <c r="C65" s="331"/>
      <c r="D65" s="381"/>
      <c r="E65" s="362"/>
      <c r="F65" s="363"/>
      <c r="G65" s="362"/>
      <c r="H65" s="369"/>
      <c r="I65" s="370"/>
      <c r="J65" s="362"/>
      <c r="K65" s="335"/>
      <c r="L65" s="338"/>
    </row>
    <row r="66" spans="1:12" ht="17.25" customHeight="1">
      <c r="A66" s="343"/>
      <c r="C66" s="355" t="s">
        <v>206</v>
      </c>
      <c r="D66" s="375"/>
      <c r="E66" s="362"/>
      <c r="F66" s="384">
        <f>SUM(F48:F64)</f>
        <v>1001</v>
      </c>
      <c r="G66" s="385"/>
      <c r="H66" s="458">
        <f>SUM(H48:H65)</f>
        <v>0</v>
      </c>
      <c r="I66" s="269">
        <f>SUM(I48:I64)</f>
        <v>0</v>
      </c>
      <c r="J66" s="236">
        <f>I66-F66</f>
        <v>-1001</v>
      </c>
      <c r="K66" s="335"/>
    </row>
    <row r="67" spans="1:12" ht="6" customHeight="1">
      <c r="A67" s="367"/>
      <c r="B67" s="367"/>
      <c r="C67" s="367"/>
      <c r="D67" s="367"/>
      <c r="E67" s="349"/>
      <c r="F67" s="333"/>
      <c r="G67" s="333"/>
      <c r="H67" s="350"/>
      <c r="I67" s="335"/>
      <c r="J67" s="349"/>
      <c r="K67" s="335"/>
      <c r="L67" s="338"/>
    </row>
    <row r="68" spans="1:12" ht="17.25" customHeight="1">
      <c r="A68" s="127" t="s">
        <v>207</v>
      </c>
      <c r="B68" s="123"/>
      <c r="C68" s="127" t="s">
        <v>160</v>
      </c>
      <c r="D68" s="123"/>
      <c r="E68" s="70"/>
      <c r="F68" s="125"/>
      <c r="G68" s="125"/>
      <c r="H68" s="185"/>
      <c r="I68" s="126"/>
      <c r="J68" s="70"/>
      <c r="K68" s="126"/>
      <c r="L68" s="123"/>
    </row>
    <row r="69" spans="1:12" ht="6" customHeight="1">
      <c r="A69" s="367"/>
      <c r="B69" s="367"/>
      <c r="C69" s="367"/>
      <c r="D69" s="382"/>
      <c r="E69" s="362"/>
      <c r="F69" s="362"/>
      <c r="G69" s="362"/>
      <c r="H69" s="369"/>
      <c r="I69" s="382"/>
      <c r="J69" s="362"/>
      <c r="K69" s="382"/>
      <c r="L69" s="338"/>
    </row>
    <row r="70" spans="1:12" ht="17.25" customHeight="1">
      <c r="A70" s="343" t="s">
        <v>208</v>
      </c>
      <c r="B70" s="73"/>
      <c r="C70" s="371" t="s">
        <v>209</v>
      </c>
      <c r="D70" s="375">
        <v>1</v>
      </c>
      <c r="E70" s="362">
        <v>80</v>
      </c>
      <c r="F70" s="363">
        <f>D70*E70</f>
        <v>80</v>
      </c>
      <c r="G70" s="310">
        <v>0</v>
      </c>
      <c r="H70" s="235">
        <v>0</v>
      </c>
      <c r="I70" s="366">
        <f>G70*H70</f>
        <v>0</v>
      </c>
      <c r="J70" s="236">
        <f>I70-F70</f>
        <v>-80</v>
      </c>
      <c r="K70" s="382"/>
      <c r="L70" s="108" t="s">
        <v>29</v>
      </c>
    </row>
    <row r="71" spans="1:12" ht="6" customHeight="1">
      <c r="A71" s="367"/>
      <c r="B71" s="414"/>
      <c r="C71" s="364"/>
      <c r="D71" s="375"/>
      <c r="E71" s="362"/>
      <c r="F71" s="363"/>
      <c r="G71" s="415"/>
      <c r="H71" s="233"/>
      <c r="I71" s="370"/>
      <c r="J71" s="362"/>
      <c r="K71" s="382"/>
      <c r="L71" s="63"/>
    </row>
    <row r="72" spans="1:12" ht="17.25" customHeight="1">
      <c r="A72" s="343" t="s">
        <v>210</v>
      </c>
      <c r="B72" s="73"/>
      <c r="C72" s="364" t="s">
        <v>211</v>
      </c>
      <c r="D72" s="375">
        <v>1</v>
      </c>
      <c r="E72" s="362">
        <v>90</v>
      </c>
      <c r="F72" s="363">
        <f>D72*E72</f>
        <v>90</v>
      </c>
      <c r="G72" s="310">
        <v>0</v>
      </c>
      <c r="H72" s="235">
        <v>0</v>
      </c>
      <c r="I72" s="366">
        <f>G72*H72</f>
        <v>0</v>
      </c>
      <c r="J72" s="236">
        <f>I72-F72</f>
        <v>-90</v>
      </c>
      <c r="K72" s="382"/>
      <c r="L72" s="108" t="s">
        <v>29</v>
      </c>
    </row>
    <row r="73" spans="1:12" ht="6" customHeight="1">
      <c r="A73" s="367"/>
      <c r="B73" s="414"/>
      <c r="C73" s="364"/>
      <c r="D73" s="375"/>
      <c r="E73" s="362"/>
      <c r="F73" s="363"/>
      <c r="G73" s="415"/>
      <c r="H73" s="233"/>
      <c r="I73" s="370"/>
      <c r="J73" s="362"/>
      <c r="K73" s="382"/>
      <c r="L73" s="63"/>
    </row>
    <row r="74" spans="1:12" ht="17.25" customHeight="1">
      <c r="A74" s="343" t="s">
        <v>212</v>
      </c>
      <c r="B74" s="73"/>
      <c r="C74" s="371" t="s">
        <v>293</v>
      </c>
      <c r="D74" s="375">
        <v>1</v>
      </c>
      <c r="E74" s="362">
        <v>70</v>
      </c>
      <c r="F74" s="363">
        <f>D74*E74</f>
        <v>70</v>
      </c>
      <c r="G74" s="310">
        <v>0</v>
      </c>
      <c r="H74" s="235">
        <v>0</v>
      </c>
      <c r="I74" s="366">
        <f>G74*H74</f>
        <v>0</v>
      </c>
      <c r="J74" s="236">
        <f>I74-F74</f>
        <v>-70</v>
      </c>
      <c r="K74" s="382"/>
      <c r="L74" s="108" t="s">
        <v>29</v>
      </c>
    </row>
    <row r="75" spans="1:12" ht="6" customHeight="1">
      <c r="A75" s="367"/>
      <c r="B75" s="414"/>
      <c r="C75" s="364"/>
      <c r="D75" s="375"/>
      <c r="E75" s="362"/>
      <c r="F75" s="363"/>
      <c r="G75" s="415"/>
      <c r="H75" s="233"/>
      <c r="I75" s="370"/>
      <c r="J75" s="362"/>
      <c r="K75" s="382"/>
      <c r="L75" s="63"/>
    </row>
    <row r="76" spans="1:12" ht="17.25" customHeight="1">
      <c r="A76" s="343" t="s">
        <v>213</v>
      </c>
      <c r="B76" s="73"/>
      <c r="C76" s="364" t="s">
        <v>292</v>
      </c>
      <c r="D76" s="375">
        <v>1</v>
      </c>
      <c r="E76" s="362">
        <v>30</v>
      </c>
      <c r="F76" s="363">
        <f>D76*E76</f>
        <v>30</v>
      </c>
      <c r="G76" s="310">
        <v>0</v>
      </c>
      <c r="H76" s="235">
        <v>0</v>
      </c>
      <c r="I76" s="366">
        <f>G76*H76</f>
        <v>0</v>
      </c>
      <c r="J76" s="236">
        <f>I76-F76</f>
        <v>-30</v>
      </c>
      <c r="K76" s="382"/>
      <c r="L76" s="108" t="s">
        <v>29</v>
      </c>
    </row>
    <row r="77" spans="1:12" ht="6" customHeight="1">
      <c r="A77" s="367"/>
      <c r="B77" s="367"/>
      <c r="C77" s="364"/>
      <c r="D77" s="375"/>
      <c r="E77" s="362"/>
      <c r="F77" s="363"/>
      <c r="G77" s="362"/>
      <c r="H77" s="369"/>
      <c r="I77" s="370"/>
      <c r="J77" s="362"/>
      <c r="K77" s="382"/>
      <c r="L77" s="338"/>
    </row>
    <row r="78" spans="1:12" ht="17.25" customHeight="1">
      <c r="A78" s="367"/>
      <c r="C78" s="434" t="s">
        <v>214</v>
      </c>
      <c r="D78" s="375"/>
      <c r="E78" s="362"/>
      <c r="F78" s="384">
        <f>SUM(F70:F76)</f>
        <v>270</v>
      </c>
      <c r="G78" s="385"/>
      <c r="H78" s="385">
        <f>SUM(H70:H77)</f>
        <v>0</v>
      </c>
      <c r="I78" s="459">
        <f>SUM(I70:I76)</f>
        <v>0</v>
      </c>
      <c r="J78" s="246">
        <f>H78-F78</f>
        <v>-270</v>
      </c>
      <c r="K78" s="382"/>
    </row>
    <row r="79" spans="1:12" ht="6" customHeight="1">
      <c r="A79" s="338"/>
      <c r="B79" s="338"/>
      <c r="C79" s="338"/>
      <c r="D79" s="375"/>
      <c r="E79" s="362"/>
      <c r="F79" s="373"/>
      <c r="G79" s="376"/>
      <c r="H79" s="382"/>
      <c r="I79" s="370"/>
      <c r="J79" s="362"/>
      <c r="K79" s="382"/>
      <c r="L79" s="338"/>
    </row>
    <row r="80" spans="1:12" ht="17.25" customHeight="1">
      <c r="A80" s="367"/>
      <c r="C80" s="377" t="s">
        <v>215</v>
      </c>
      <c r="D80" s="375"/>
      <c r="E80" s="362"/>
      <c r="F80" s="384">
        <f>F44+F66+F78</f>
        <v>2865</v>
      </c>
      <c r="G80" s="385"/>
      <c r="H80" s="385">
        <f>H44+H66+H78</f>
        <v>0</v>
      </c>
      <c r="I80" s="421">
        <f>I44+I66+I78</f>
        <v>0</v>
      </c>
      <c r="J80" s="246">
        <f>H80-F80</f>
        <v>-2865</v>
      </c>
      <c r="K80" s="382"/>
    </row>
    <row r="81" spans="1:12" ht="6" customHeight="1">
      <c r="A81" s="367"/>
      <c r="D81" s="375"/>
      <c r="E81" s="362"/>
      <c r="F81" s="384"/>
      <c r="G81" s="385"/>
      <c r="H81" s="394"/>
      <c r="I81" s="370"/>
      <c r="J81" s="382"/>
      <c r="K81" s="382"/>
    </row>
    <row r="82" spans="1:12" ht="17.25" customHeight="1">
      <c r="A82" s="367"/>
      <c r="C82" s="377" t="s">
        <v>216</v>
      </c>
      <c r="D82" s="375"/>
      <c r="E82" s="362"/>
      <c r="F82" s="384"/>
      <c r="G82" s="385"/>
      <c r="H82" s="422">
        <v>0</v>
      </c>
      <c r="I82" s="370"/>
      <c r="J82" s="382"/>
      <c r="K82" s="382"/>
    </row>
    <row r="83" spans="1:12" ht="6" customHeight="1">
      <c r="A83" s="367"/>
      <c r="B83" s="367"/>
      <c r="C83" s="367"/>
      <c r="D83" s="367"/>
      <c r="E83" s="349"/>
      <c r="F83" s="333"/>
      <c r="G83" s="333"/>
      <c r="H83" s="350"/>
      <c r="I83" s="335"/>
      <c r="J83" s="349"/>
      <c r="K83" s="335"/>
      <c r="L83" s="338"/>
    </row>
    <row r="84" spans="1:12" ht="6" customHeight="1">
      <c r="A84" s="367"/>
      <c r="B84" s="367"/>
      <c r="C84" s="367"/>
      <c r="D84" s="367"/>
      <c r="E84" s="349"/>
      <c r="F84" s="333"/>
      <c r="G84" s="333"/>
      <c r="H84" s="350"/>
      <c r="I84" s="335"/>
      <c r="J84" s="349"/>
      <c r="K84" s="335"/>
      <c r="L84" s="338"/>
    </row>
    <row r="85" spans="1:12" ht="17.25" customHeight="1">
      <c r="A85" s="164" t="s">
        <v>217</v>
      </c>
      <c r="B85" s="165" t="s">
        <v>218</v>
      </c>
      <c r="C85" s="164"/>
      <c r="D85" s="165"/>
      <c r="E85" s="97"/>
      <c r="F85" s="166"/>
      <c r="G85" s="166"/>
      <c r="H85" s="191"/>
      <c r="I85" s="167"/>
      <c r="J85" s="97"/>
      <c r="K85" s="167"/>
      <c r="L85" s="165"/>
    </row>
    <row r="86" spans="1:12" ht="6" customHeight="1">
      <c r="A86" s="367"/>
      <c r="B86" s="367"/>
      <c r="C86" s="367"/>
      <c r="D86" s="367"/>
      <c r="E86" s="349"/>
      <c r="F86" s="333"/>
      <c r="G86" s="333"/>
      <c r="H86" s="350"/>
      <c r="I86" s="335"/>
      <c r="J86" s="349"/>
      <c r="K86" s="335"/>
      <c r="L86" s="338"/>
    </row>
    <row r="87" spans="1:12" ht="17.25" customHeight="1">
      <c r="A87" s="127" t="s">
        <v>219</v>
      </c>
      <c r="B87" s="124"/>
      <c r="C87" s="168" t="s">
        <v>186</v>
      </c>
      <c r="D87" s="123"/>
      <c r="E87" s="70"/>
      <c r="F87" s="125"/>
      <c r="G87" s="125"/>
      <c r="H87" s="185"/>
      <c r="I87" s="126"/>
      <c r="J87" s="70"/>
      <c r="K87" s="126"/>
      <c r="L87" s="123"/>
    </row>
    <row r="88" spans="1:12" ht="6" customHeight="1">
      <c r="A88" s="367"/>
      <c r="B88" s="367"/>
      <c r="C88" s="367"/>
      <c r="D88" s="367"/>
      <c r="E88" s="349"/>
      <c r="F88" s="333"/>
      <c r="G88" s="333"/>
      <c r="H88" s="350"/>
      <c r="I88" s="335"/>
      <c r="J88" s="349"/>
      <c r="K88" s="335"/>
      <c r="L88" s="338"/>
    </row>
    <row r="89" spans="1:12" ht="17.25" customHeight="1">
      <c r="A89" s="343" t="s">
        <v>220</v>
      </c>
      <c r="B89" s="73"/>
      <c r="C89" s="371" t="s">
        <v>221</v>
      </c>
      <c r="D89" s="375">
        <v>1</v>
      </c>
      <c r="E89" s="362">
        <v>60</v>
      </c>
      <c r="F89" s="363">
        <f>D89*E89</f>
        <v>60</v>
      </c>
      <c r="G89" s="310">
        <v>0</v>
      </c>
      <c r="H89" s="235">
        <v>0</v>
      </c>
      <c r="I89" s="366">
        <f>G89*H89</f>
        <v>0</v>
      </c>
      <c r="J89" s="236">
        <f>I89-F89</f>
        <v>-60</v>
      </c>
      <c r="K89" s="335"/>
      <c r="L89" s="108" t="s">
        <v>29</v>
      </c>
    </row>
    <row r="90" spans="1:12" ht="6" customHeight="1">
      <c r="A90" s="367"/>
      <c r="B90" s="414"/>
      <c r="C90" s="367"/>
      <c r="D90" s="375"/>
      <c r="E90" s="362"/>
      <c r="F90" s="363"/>
      <c r="G90" s="415"/>
      <c r="H90" s="233"/>
      <c r="I90" s="370"/>
      <c r="J90" s="362"/>
      <c r="K90" s="335"/>
      <c r="L90" s="63"/>
    </row>
    <row r="91" spans="1:12" ht="17.25" customHeight="1">
      <c r="A91" s="343" t="s">
        <v>222</v>
      </c>
      <c r="B91" s="73"/>
      <c r="C91" s="371" t="s">
        <v>308</v>
      </c>
      <c r="D91" s="375">
        <v>4</v>
      </c>
      <c r="E91" s="362">
        <v>35</v>
      </c>
      <c r="F91" s="363">
        <f>D91*E91</f>
        <v>140</v>
      </c>
      <c r="G91" s="310">
        <v>0</v>
      </c>
      <c r="H91" s="235">
        <v>0</v>
      </c>
      <c r="I91" s="366">
        <f>G91*H91</f>
        <v>0</v>
      </c>
      <c r="J91" s="236">
        <f>I91-F91</f>
        <v>-140</v>
      </c>
      <c r="K91" s="335"/>
      <c r="L91" s="108" t="s">
        <v>29</v>
      </c>
    </row>
    <row r="92" spans="1:12" ht="6" customHeight="1">
      <c r="A92" s="367"/>
      <c r="B92" s="414"/>
      <c r="C92" s="367"/>
      <c r="D92" s="375"/>
      <c r="E92" s="362"/>
      <c r="F92" s="363"/>
      <c r="G92" s="415"/>
      <c r="H92" s="233"/>
      <c r="I92" s="370"/>
      <c r="J92" s="362"/>
      <c r="K92" s="335"/>
      <c r="L92" s="63"/>
    </row>
    <row r="93" spans="1:12" ht="17.25" customHeight="1">
      <c r="A93" s="343" t="s">
        <v>223</v>
      </c>
      <c r="B93" s="73"/>
      <c r="C93" s="343" t="s">
        <v>224</v>
      </c>
      <c r="D93" s="375">
        <v>1</v>
      </c>
      <c r="E93" s="362">
        <v>35</v>
      </c>
      <c r="F93" s="363">
        <f>D93*E93</f>
        <v>35</v>
      </c>
      <c r="G93" s="310">
        <v>0</v>
      </c>
      <c r="H93" s="235">
        <v>0</v>
      </c>
      <c r="I93" s="366">
        <f>G93*H93</f>
        <v>0</v>
      </c>
      <c r="J93" s="236">
        <f>I93-F93</f>
        <v>-35</v>
      </c>
      <c r="K93" s="335"/>
      <c r="L93" s="108" t="s">
        <v>29</v>
      </c>
    </row>
    <row r="94" spans="1:12" ht="6" customHeight="1">
      <c r="A94" s="367"/>
      <c r="B94" s="414"/>
      <c r="C94" s="367"/>
      <c r="D94" s="375"/>
      <c r="E94" s="362"/>
      <c r="F94" s="363"/>
      <c r="G94" s="415"/>
      <c r="H94" s="233"/>
      <c r="I94" s="370"/>
      <c r="J94" s="362"/>
      <c r="K94" s="335"/>
      <c r="L94" s="63"/>
    </row>
    <row r="95" spans="1:12" ht="17.25" customHeight="1">
      <c r="A95" s="343" t="s">
        <v>225</v>
      </c>
      <c r="B95" s="73"/>
      <c r="C95" s="343" t="s">
        <v>226</v>
      </c>
      <c r="D95" s="375">
        <v>1</v>
      </c>
      <c r="E95" s="362">
        <v>20</v>
      </c>
      <c r="F95" s="363">
        <f>D95*E95</f>
        <v>20</v>
      </c>
      <c r="G95" s="310">
        <v>0</v>
      </c>
      <c r="H95" s="235">
        <v>0</v>
      </c>
      <c r="I95" s="366">
        <f>G95*H95</f>
        <v>0</v>
      </c>
      <c r="J95" s="236">
        <f>I95-F95</f>
        <v>-20</v>
      </c>
      <c r="K95" s="335"/>
      <c r="L95" s="108" t="s">
        <v>29</v>
      </c>
    </row>
    <row r="96" spans="1:12" ht="6" customHeight="1">
      <c r="A96" s="367"/>
      <c r="B96" s="414"/>
      <c r="C96" s="367"/>
      <c r="D96" s="375"/>
      <c r="E96" s="362"/>
      <c r="F96" s="363"/>
      <c r="G96" s="415"/>
      <c r="H96" s="233"/>
      <c r="I96" s="370"/>
      <c r="J96" s="362"/>
      <c r="K96" s="335"/>
      <c r="L96" s="63"/>
    </row>
    <row r="97" spans="1:12" ht="17.25" customHeight="1">
      <c r="A97" s="343" t="s">
        <v>227</v>
      </c>
      <c r="B97" s="73"/>
      <c r="C97" s="343" t="s">
        <v>228</v>
      </c>
      <c r="D97" s="375">
        <v>2</v>
      </c>
      <c r="E97" s="362">
        <v>15</v>
      </c>
      <c r="F97" s="363">
        <f>D97*E97</f>
        <v>30</v>
      </c>
      <c r="G97" s="310">
        <v>0</v>
      </c>
      <c r="H97" s="235">
        <v>0</v>
      </c>
      <c r="I97" s="366">
        <f>G97*H97</f>
        <v>0</v>
      </c>
      <c r="J97" s="236">
        <f>I97-F97</f>
        <v>-30</v>
      </c>
      <c r="K97" s="335"/>
      <c r="L97" s="108" t="s">
        <v>29</v>
      </c>
    </row>
    <row r="98" spans="1:12" ht="6" customHeight="1">
      <c r="A98" s="338"/>
      <c r="B98" s="338"/>
      <c r="C98" s="367"/>
      <c r="D98" s="375"/>
      <c r="E98" s="362"/>
      <c r="F98" s="373"/>
      <c r="G98" s="376"/>
      <c r="H98" s="369"/>
      <c r="I98" s="370"/>
      <c r="J98" s="362"/>
      <c r="K98" s="335"/>
      <c r="L98" s="338"/>
    </row>
    <row r="99" spans="1:12" ht="17.25" customHeight="1">
      <c r="A99" s="343"/>
      <c r="C99" s="355" t="s">
        <v>459</v>
      </c>
      <c r="D99" s="375"/>
      <c r="E99" s="362"/>
      <c r="F99" s="384">
        <f>SUM(F89:F97)</f>
        <v>285</v>
      </c>
      <c r="G99" s="385"/>
      <c r="H99" s="385">
        <f>SUM(H89:H98)</f>
        <v>0</v>
      </c>
      <c r="I99" s="421">
        <f>SUM(I89:I97)</f>
        <v>0</v>
      </c>
      <c r="J99" s="246">
        <f>H99-F99</f>
        <v>-285</v>
      </c>
      <c r="K99" s="335"/>
    </row>
    <row r="100" spans="1:12" ht="6" customHeight="1">
      <c r="A100" s="338"/>
      <c r="B100" s="338"/>
      <c r="C100" s="367"/>
      <c r="D100" s="367"/>
      <c r="E100" s="349"/>
      <c r="F100" s="333"/>
      <c r="G100" s="333"/>
      <c r="H100" s="350"/>
      <c r="I100" s="335"/>
      <c r="J100" s="349"/>
      <c r="K100" s="335"/>
      <c r="L100" s="338"/>
    </row>
    <row r="101" spans="1:12" ht="17.25" customHeight="1">
      <c r="A101" s="127" t="s">
        <v>229</v>
      </c>
      <c r="B101" s="123"/>
      <c r="C101" s="168" t="s">
        <v>169</v>
      </c>
      <c r="D101" s="123"/>
      <c r="E101" s="70"/>
      <c r="F101" s="125"/>
      <c r="G101" s="125"/>
      <c r="H101" s="185"/>
      <c r="I101" s="126"/>
      <c r="J101" s="70"/>
      <c r="K101" s="126"/>
      <c r="L101" s="123"/>
    </row>
    <row r="102" spans="1:12" ht="6" customHeight="1">
      <c r="A102" s="338"/>
      <c r="B102" s="338"/>
      <c r="C102" s="338"/>
      <c r="D102" s="367"/>
      <c r="E102" s="349"/>
      <c r="F102" s="333"/>
      <c r="G102" s="333"/>
      <c r="H102" s="350"/>
      <c r="I102" s="335"/>
      <c r="J102" s="349"/>
      <c r="K102" s="335"/>
      <c r="L102" s="338"/>
    </row>
    <row r="103" spans="1:12" ht="17.25" customHeight="1">
      <c r="A103" s="127" t="s">
        <v>230</v>
      </c>
      <c r="B103" s="123"/>
      <c r="C103" s="168" t="s">
        <v>231</v>
      </c>
      <c r="D103" s="123"/>
      <c r="E103" s="70"/>
      <c r="F103" s="125"/>
      <c r="G103" s="125"/>
      <c r="H103" s="185"/>
      <c r="I103" s="126"/>
      <c r="J103" s="70">
        <f>H103-F103</f>
        <v>0</v>
      </c>
      <c r="K103" s="126"/>
      <c r="L103" s="123"/>
    </row>
    <row r="104" spans="1:12" ht="6" customHeight="1">
      <c r="A104" s="338"/>
      <c r="B104" s="338"/>
      <c r="C104" s="338"/>
      <c r="D104" s="367"/>
      <c r="E104" s="349"/>
      <c r="F104" s="333"/>
      <c r="G104" s="333"/>
      <c r="H104" s="350"/>
      <c r="I104" s="335"/>
      <c r="J104" s="349"/>
      <c r="K104" s="335"/>
      <c r="L104" s="338"/>
    </row>
    <row r="105" spans="1:12" ht="17.25" customHeight="1">
      <c r="A105" s="343" t="s">
        <v>232</v>
      </c>
      <c r="B105" s="73"/>
      <c r="C105" s="343" t="s">
        <v>233</v>
      </c>
      <c r="D105" s="435">
        <v>1</v>
      </c>
      <c r="E105" s="387">
        <v>321</v>
      </c>
      <c r="F105" s="436">
        <f>D105*E105</f>
        <v>321</v>
      </c>
      <c r="G105" s="460">
        <v>0</v>
      </c>
      <c r="H105" s="237">
        <v>0</v>
      </c>
      <c r="I105" s="437">
        <f>G105*H105</f>
        <v>0</v>
      </c>
      <c r="J105" s="238">
        <f>I105-F105</f>
        <v>-321</v>
      </c>
      <c r="K105" s="335"/>
      <c r="L105" s="108" t="s">
        <v>29</v>
      </c>
    </row>
    <row r="106" spans="1:12" ht="6" customHeight="1">
      <c r="A106" s="338"/>
      <c r="B106" s="63"/>
      <c r="C106" s="338"/>
      <c r="D106" s="435"/>
      <c r="E106" s="387"/>
      <c r="F106" s="436"/>
      <c r="G106" s="82"/>
      <c r="H106" s="187"/>
      <c r="I106" s="439"/>
      <c r="J106" s="387"/>
      <c r="K106" s="335"/>
      <c r="L106" s="63"/>
    </row>
    <row r="107" spans="1:12" ht="17.25" customHeight="1">
      <c r="A107" s="343" t="s">
        <v>234</v>
      </c>
      <c r="B107" s="73"/>
      <c r="C107" s="343" t="s">
        <v>455</v>
      </c>
      <c r="D107" s="435">
        <v>1</v>
      </c>
      <c r="E107" s="387">
        <v>90</v>
      </c>
      <c r="F107" s="436">
        <f>D107*E107</f>
        <v>90</v>
      </c>
      <c r="G107" s="460">
        <v>0</v>
      </c>
      <c r="H107" s="237">
        <v>0</v>
      </c>
      <c r="I107" s="437">
        <f>G107*H107</f>
        <v>0</v>
      </c>
      <c r="J107" s="238">
        <f>I107-F107</f>
        <v>-90</v>
      </c>
      <c r="K107" s="335"/>
      <c r="L107" s="108" t="s">
        <v>29</v>
      </c>
    </row>
    <row r="108" spans="1:12" ht="6" customHeight="1">
      <c r="A108" s="338"/>
      <c r="B108" s="63"/>
      <c r="C108" s="338"/>
      <c r="D108" s="435"/>
      <c r="E108" s="387"/>
      <c r="F108" s="436"/>
      <c r="G108" s="82"/>
      <c r="H108" s="187"/>
      <c r="I108" s="439"/>
      <c r="J108" s="387"/>
      <c r="K108" s="335"/>
      <c r="L108" s="63"/>
    </row>
    <row r="109" spans="1:12" ht="17.25" customHeight="1">
      <c r="A109" s="343" t="s">
        <v>235</v>
      </c>
      <c r="B109" s="73"/>
      <c r="C109" s="440" t="s">
        <v>322</v>
      </c>
      <c r="D109" s="435">
        <v>1</v>
      </c>
      <c r="E109" s="387">
        <v>16</v>
      </c>
      <c r="F109" s="436">
        <f>D109*E109</f>
        <v>16</v>
      </c>
      <c r="G109" s="460">
        <v>0</v>
      </c>
      <c r="H109" s="237">
        <v>0</v>
      </c>
      <c r="I109" s="437">
        <f>G109*H109</f>
        <v>0</v>
      </c>
      <c r="J109" s="238">
        <f>I109-F109</f>
        <v>-16</v>
      </c>
      <c r="K109" s="335"/>
      <c r="L109" s="108" t="s">
        <v>29</v>
      </c>
    </row>
    <row r="110" spans="1:12" ht="6" customHeight="1">
      <c r="A110" s="338"/>
      <c r="B110" s="338"/>
      <c r="C110" s="338"/>
      <c r="D110" s="435"/>
      <c r="E110" s="387"/>
      <c r="F110" s="436"/>
      <c r="G110" s="387"/>
      <c r="H110" s="438"/>
      <c r="I110" s="439"/>
      <c r="J110" s="387"/>
      <c r="K110" s="335"/>
      <c r="L110" s="338"/>
    </row>
    <row r="111" spans="1:12" ht="17.25" customHeight="1">
      <c r="A111" s="343"/>
      <c r="C111" s="355" t="s">
        <v>236</v>
      </c>
      <c r="D111" s="435"/>
      <c r="E111" s="387"/>
      <c r="F111" s="357">
        <f>SUM(F105:F109)</f>
        <v>427</v>
      </c>
      <c r="G111" s="358"/>
      <c r="H111" s="358">
        <f>SUM(H105:H110)</f>
        <v>0</v>
      </c>
      <c r="I111" s="461">
        <f>SUM(I105:I109)</f>
        <v>0</v>
      </c>
      <c r="J111" s="267">
        <f>I111-F111</f>
        <v>-427</v>
      </c>
      <c r="K111" s="335"/>
    </row>
    <row r="112" spans="1:12" ht="6" customHeight="1">
      <c r="A112" s="338"/>
      <c r="B112" s="338"/>
      <c r="C112" s="338"/>
      <c r="D112" s="367"/>
      <c r="E112" s="349"/>
      <c r="F112" s="333"/>
      <c r="G112" s="333"/>
      <c r="H112" s="350"/>
      <c r="I112" s="335"/>
      <c r="J112" s="349"/>
      <c r="K112" s="335"/>
      <c r="L112" s="338"/>
    </row>
    <row r="113" spans="1:12" ht="17.25" customHeight="1">
      <c r="A113" s="127" t="s">
        <v>237</v>
      </c>
      <c r="B113" s="123"/>
      <c r="C113" s="127" t="s">
        <v>93</v>
      </c>
      <c r="D113" s="123"/>
      <c r="E113" s="70"/>
      <c r="F113" s="441"/>
      <c r="G113" s="441"/>
      <c r="H113" s="185"/>
      <c r="I113" s="126"/>
      <c r="J113" s="70"/>
      <c r="K113" s="126"/>
      <c r="L113" s="123"/>
    </row>
    <row r="114" spans="1:12" ht="6" customHeight="1">
      <c r="A114" s="338"/>
      <c r="B114" s="338"/>
      <c r="C114" s="338"/>
      <c r="D114" s="367"/>
      <c r="E114" s="349"/>
      <c r="F114" s="380"/>
      <c r="G114" s="380"/>
      <c r="H114" s="350"/>
      <c r="I114" s="335"/>
      <c r="J114" s="349"/>
      <c r="K114" s="335"/>
      <c r="L114" s="338"/>
    </row>
    <row r="115" spans="1:12" ht="17.25" customHeight="1">
      <c r="A115" s="343" t="s">
        <v>238</v>
      </c>
      <c r="B115" s="73"/>
      <c r="C115" s="343" t="s">
        <v>458</v>
      </c>
      <c r="D115" s="442">
        <v>1</v>
      </c>
      <c r="E115" s="349">
        <v>185</v>
      </c>
      <c r="F115" s="436">
        <f>D115*E115</f>
        <v>185</v>
      </c>
      <c r="G115" s="460">
        <v>0</v>
      </c>
      <c r="H115" s="237">
        <v>0</v>
      </c>
      <c r="I115" s="437">
        <f>G115*H115</f>
        <v>0</v>
      </c>
      <c r="J115" s="238">
        <f>I115-F115</f>
        <v>-185</v>
      </c>
      <c r="K115" s="335"/>
      <c r="L115" s="108" t="s">
        <v>29</v>
      </c>
    </row>
    <row r="116" spans="1:12" ht="6" customHeight="1">
      <c r="A116" s="338"/>
      <c r="B116" s="63"/>
      <c r="C116" s="338"/>
      <c r="D116" s="442"/>
      <c r="E116" s="349"/>
      <c r="F116" s="443"/>
      <c r="G116" s="462"/>
      <c r="H116" s="182"/>
      <c r="I116" s="335"/>
      <c r="J116" s="349"/>
      <c r="K116" s="335"/>
      <c r="L116" s="63"/>
    </row>
    <row r="117" spans="1:12" ht="17.25" customHeight="1">
      <c r="A117" s="343" t="s">
        <v>239</v>
      </c>
      <c r="B117" s="73"/>
      <c r="C117" s="343" t="s">
        <v>453</v>
      </c>
      <c r="D117" s="442">
        <v>1</v>
      </c>
      <c r="E117" s="349">
        <v>20</v>
      </c>
      <c r="F117" s="436">
        <f>D117*E117</f>
        <v>20</v>
      </c>
      <c r="G117" s="460">
        <v>0</v>
      </c>
      <c r="H117" s="237">
        <v>0</v>
      </c>
      <c r="I117" s="437">
        <f>G117*H117</f>
        <v>0</v>
      </c>
      <c r="J117" s="238">
        <f>I117-F117</f>
        <v>-20</v>
      </c>
      <c r="K117" s="335"/>
      <c r="L117" s="108" t="s">
        <v>29</v>
      </c>
    </row>
    <row r="118" spans="1:12" ht="6" customHeight="1">
      <c r="A118" s="338"/>
      <c r="B118" s="63"/>
      <c r="C118" s="338"/>
      <c r="D118" s="442"/>
      <c r="E118" s="349"/>
      <c r="F118" s="443"/>
      <c r="G118" s="462"/>
      <c r="H118" s="182"/>
      <c r="I118" s="335"/>
      <c r="J118" s="349"/>
      <c r="K118" s="335"/>
      <c r="L118" s="63"/>
    </row>
    <row r="119" spans="1:12" ht="17.25" customHeight="1">
      <c r="A119" s="343" t="s">
        <v>240</v>
      </c>
      <c r="B119" s="73"/>
      <c r="C119" s="440" t="s">
        <v>241</v>
      </c>
      <c r="D119" s="442">
        <v>1</v>
      </c>
      <c r="E119" s="349">
        <v>50</v>
      </c>
      <c r="F119" s="436">
        <f>D119*E119</f>
        <v>50</v>
      </c>
      <c r="G119" s="460">
        <v>0</v>
      </c>
      <c r="H119" s="237">
        <v>0</v>
      </c>
      <c r="I119" s="437">
        <f>G119*H119</f>
        <v>0</v>
      </c>
      <c r="J119" s="238">
        <f>I119-F119</f>
        <v>-50</v>
      </c>
      <c r="K119" s="335"/>
      <c r="L119" s="108" t="s">
        <v>29</v>
      </c>
    </row>
    <row r="120" spans="1:12" ht="6" customHeight="1">
      <c r="A120" s="338"/>
      <c r="B120" s="338"/>
      <c r="C120" s="433"/>
      <c r="D120" s="442"/>
      <c r="E120" s="349"/>
      <c r="F120" s="443"/>
      <c r="G120" s="380"/>
      <c r="H120" s="350"/>
      <c r="I120" s="335"/>
      <c r="J120" s="349"/>
      <c r="K120" s="335"/>
      <c r="L120" s="338"/>
    </row>
    <row r="121" spans="1:12" ht="17.25" customHeight="1">
      <c r="A121" s="367"/>
      <c r="B121" s="367"/>
      <c r="C121" s="444" t="s">
        <v>242</v>
      </c>
      <c r="D121" s="442"/>
      <c r="E121" s="349"/>
      <c r="F121" s="445">
        <f>SUM(F115:F119)</f>
        <v>255</v>
      </c>
      <c r="G121" s="446"/>
      <c r="H121" s="446">
        <f>SUM(H115:H120)</f>
        <v>0</v>
      </c>
      <c r="I121" s="463">
        <f>SUM(I115:I119)</f>
        <v>0</v>
      </c>
      <c r="J121" s="69">
        <f>I121-F121</f>
        <v>-255</v>
      </c>
      <c r="K121" s="359"/>
      <c r="L121" s="367"/>
    </row>
    <row r="122" spans="1:12" ht="6" customHeight="1">
      <c r="A122" s="367"/>
      <c r="B122" s="367"/>
      <c r="C122" s="433"/>
      <c r="D122" s="442"/>
      <c r="E122" s="349"/>
      <c r="F122" s="445"/>
      <c r="G122" s="446"/>
      <c r="H122" s="446"/>
      <c r="I122" s="359"/>
      <c r="K122" s="359"/>
      <c r="L122" s="367"/>
    </row>
    <row r="123" spans="1:12" ht="17.25" customHeight="1">
      <c r="A123" s="367"/>
      <c r="B123" s="367"/>
      <c r="C123" s="444" t="s">
        <v>460</v>
      </c>
      <c r="D123" s="442"/>
      <c r="E123" s="349"/>
      <c r="F123" s="445">
        <f>SUM(F99+F111+F121)</f>
        <v>967</v>
      </c>
      <c r="G123" s="446"/>
      <c r="H123" s="446">
        <f>H111+H121</f>
        <v>0</v>
      </c>
      <c r="I123" s="463">
        <f>SUM(I99+I111+I121)</f>
        <v>0</v>
      </c>
      <c r="J123" s="69">
        <f>I123-F123</f>
        <v>-967</v>
      </c>
      <c r="K123" s="359"/>
      <c r="L123" s="367"/>
    </row>
    <row r="124" spans="1:12" ht="6" customHeight="1">
      <c r="A124" s="338"/>
      <c r="B124" s="338"/>
      <c r="C124" s="338"/>
      <c r="D124" s="367"/>
      <c r="E124" s="349"/>
      <c r="F124" s="380"/>
      <c r="G124" s="380"/>
      <c r="H124" s="350"/>
      <c r="I124" s="335"/>
      <c r="J124" s="349"/>
      <c r="K124" s="335"/>
      <c r="L124" s="338"/>
    </row>
    <row r="125" spans="1:12" ht="17.25" customHeight="1">
      <c r="A125" s="127" t="s">
        <v>243</v>
      </c>
      <c r="B125" s="128"/>
      <c r="C125" s="127" t="s">
        <v>244</v>
      </c>
      <c r="D125" s="128"/>
      <c r="E125" s="42"/>
      <c r="F125" s="129"/>
      <c r="G125" s="129"/>
      <c r="H125" s="186"/>
      <c r="I125" s="130"/>
      <c r="J125" s="70"/>
      <c r="K125" s="130"/>
      <c r="L125" s="128"/>
    </row>
    <row r="126" spans="1:12" ht="6" customHeight="1">
      <c r="A126" s="343"/>
      <c r="B126" s="343"/>
      <c r="C126" s="391"/>
      <c r="D126" s="391"/>
      <c r="E126" s="387"/>
      <c r="F126" s="388"/>
      <c r="G126" s="388"/>
      <c r="H126" s="438"/>
      <c r="I126" s="382"/>
      <c r="J126" s="387"/>
      <c r="K126" s="382"/>
    </row>
    <row r="127" spans="1:12" ht="17.25" customHeight="1">
      <c r="A127" s="313" t="s">
        <v>245</v>
      </c>
      <c r="C127" s="313" t="s">
        <v>246</v>
      </c>
      <c r="D127" s="351"/>
      <c r="E127" s="313">
        <v>0</v>
      </c>
      <c r="F127" s="352">
        <v>0</v>
      </c>
      <c r="H127" s="188">
        <v>0</v>
      </c>
      <c r="I127" s="334">
        <f>H127</f>
        <v>0</v>
      </c>
      <c r="J127" s="61">
        <f>I127-F127</f>
        <v>0</v>
      </c>
      <c r="K127" s="335"/>
      <c r="L127" s="108" t="s">
        <v>29</v>
      </c>
    </row>
    <row r="128" spans="1:12" ht="6" customHeight="1">
      <c r="A128" s="343"/>
      <c r="B128" s="343"/>
      <c r="C128" s="391"/>
      <c r="D128" s="447"/>
      <c r="E128" s="387"/>
      <c r="F128" s="448"/>
      <c r="G128" s="388"/>
      <c r="H128" s="187"/>
      <c r="I128" s="370"/>
      <c r="J128" s="387"/>
      <c r="K128" s="382"/>
      <c r="L128" s="338"/>
    </row>
    <row r="129" spans="1:12" ht="17.25" customHeight="1">
      <c r="A129" s="343"/>
      <c r="C129" s="355" t="s">
        <v>461</v>
      </c>
      <c r="D129" s="447"/>
      <c r="E129" s="387"/>
      <c r="F129" s="449">
        <f>F123+F127</f>
        <v>967</v>
      </c>
      <c r="G129" s="450"/>
      <c r="H129" s="3"/>
      <c r="I129" s="279">
        <f>I123+I127</f>
        <v>0</v>
      </c>
      <c r="J129" s="69">
        <f>I129-F129</f>
        <v>-967</v>
      </c>
      <c r="K129" s="382"/>
    </row>
    <row r="130" spans="1:12" ht="6" customHeight="1">
      <c r="A130" s="343"/>
      <c r="C130" s="391"/>
      <c r="D130" s="447"/>
      <c r="E130" s="387"/>
      <c r="F130" s="448"/>
      <c r="G130" s="388"/>
      <c r="H130" s="187"/>
      <c r="I130" s="370"/>
      <c r="J130" s="387"/>
      <c r="K130" s="382"/>
    </row>
    <row r="131" spans="1:12" ht="17.25" customHeight="1">
      <c r="A131" s="343"/>
      <c r="C131" s="355" t="s">
        <v>462</v>
      </c>
      <c r="D131" s="447"/>
      <c r="E131" s="387"/>
      <c r="F131" s="448"/>
      <c r="G131" s="388"/>
      <c r="H131" s="188">
        <v>0</v>
      </c>
      <c r="I131" s="370"/>
      <c r="J131" s="388"/>
      <c r="K131" s="382"/>
    </row>
    <row r="132" spans="1:12" ht="6" customHeight="1">
      <c r="A132" s="343"/>
      <c r="C132" s="391"/>
      <c r="D132" s="447"/>
      <c r="E132" s="387"/>
      <c r="F132" s="448"/>
      <c r="G132" s="388"/>
      <c r="H132" s="192"/>
      <c r="I132" s="370"/>
      <c r="J132" s="387"/>
      <c r="K132" s="382"/>
    </row>
    <row r="133" spans="1:12" ht="17.25" customHeight="1">
      <c r="A133" s="343"/>
      <c r="C133" s="355" t="s">
        <v>247</v>
      </c>
      <c r="D133" s="447"/>
      <c r="E133" s="387"/>
      <c r="F133" s="448"/>
      <c r="G133" s="388"/>
      <c r="H133" s="188">
        <v>0</v>
      </c>
      <c r="I133" s="370"/>
      <c r="J133" s="388"/>
      <c r="K133" s="382"/>
    </row>
    <row r="134" spans="1:12" ht="6" customHeight="1">
      <c r="A134" s="343"/>
      <c r="C134" s="391"/>
      <c r="D134" s="391"/>
      <c r="E134" s="387"/>
      <c r="F134" s="388"/>
      <c r="G134" s="388"/>
      <c r="H134" s="387"/>
      <c r="I134" s="382"/>
      <c r="J134" s="387"/>
      <c r="K134" s="382"/>
    </row>
    <row r="135" spans="1:12" ht="6" customHeight="1">
      <c r="A135" s="343"/>
    </row>
    <row r="137" spans="1:12">
      <c r="A137" s="127" t="s">
        <v>297</v>
      </c>
      <c r="B137" s="128"/>
      <c r="C137" s="127" t="s">
        <v>298</v>
      </c>
      <c r="D137" s="128"/>
      <c r="E137" s="42"/>
      <c r="F137" s="129"/>
      <c r="G137" s="129"/>
      <c r="H137" s="186"/>
      <c r="I137" s="130"/>
      <c r="J137" s="70"/>
      <c r="K137" s="130"/>
      <c r="L137" s="128"/>
    </row>
    <row r="138" spans="1:12" ht="6" customHeight="1"/>
    <row r="139" spans="1:12" ht="17.25" customHeight="1">
      <c r="A139" s="328" t="s">
        <v>299</v>
      </c>
      <c r="B139" s="328"/>
      <c r="C139" s="328" t="s">
        <v>300</v>
      </c>
    </row>
    <row r="140" spans="1:12" ht="6" customHeight="1"/>
    <row r="141" spans="1:12" ht="17.45" customHeight="1">
      <c r="A141" s="313" t="s">
        <v>250</v>
      </c>
      <c r="C141" s="403" t="s">
        <v>338</v>
      </c>
      <c r="D141" s="382" t="s">
        <v>268</v>
      </c>
      <c r="E141" s="362">
        <v>6110</v>
      </c>
      <c r="F141" s="362"/>
      <c r="G141" s="362"/>
      <c r="H141" s="235">
        <v>0</v>
      </c>
      <c r="I141" s="382" t="s">
        <v>44</v>
      </c>
      <c r="J141" s="236">
        <f>H141-E141</f>
        <v>-6110</v>
      </c>
      <c r="K141" s="335"/>
      <c r="L141" s="108" t="s">
        <v>29</v>
      </c>
    </row>
    <row r="142" spans="1:12" ht="6" customHeight="1">
      <c r="D142" s="382"/>
      <c r="E142" s="382"/>
      <c r="F142" s="382"/>
      <c r="G142" s="382"/>
      <c r="H142" s="382"/>
      <c r="I142" s="382"/>
      <c r="J142" s="382"/>
    </row>
    <row r="143" spans="1:12" ht="33.950000000000003" customHeight="1">
      <c r="A143" s="328" t="s">
        <v>301</v>
      </c>
      <c r="B143" s="328"/>
      <c r="C143" s="451" t="s">
        <v>333</v>
      </c>
      <c r="D143" s="382"/>
      <c r="E143" s="382"/>
      <c r="F143" s="382"/>
      <c r="G143" s="382"/>
      <c r="H143" s="382"/>
      <c r="I143" s="382"/>
      <c r="J143" s="382"/>
    </row>
    <row r="144" spans="1:12" ht="6" customHeight="1">
      <c r="D144" s="382"/>
      <c r="E144" s="382"/>
      <c r="F144" s="382"/>
      <c r="G144" s="382"/>
      <c r="H144" s="382"/>
      <c r="I144" s="382"/>
      <c r="J144" s="382"/>
    </row>
    <row r="145" spans="1:12" ht="17.25" customHeight="1">
      <c r="A145" s="313" t="s">
        <v>251</v>
      </c>
      <c r="C145" s="343" t="s">
        <v>302</v>
      </c>
      <c r="D145" s="382" t="s">
        <v>268</v>
      </c>
      <c r="E145" s="362">
        <v>480</v>
      </c>
      <c r="F145" s="362"/>
      <c r="G145" s="362"/>
      <c r="H145" s="235">
        <v>0</v>
      </c>
      <c r="I145" s="382" t="s">
        <v>44</v>
      </c>
      <c r="J145" s="236">
        <f>H145-E145</f>
        <v>-480</v>
      </c>
      <c r="K145" s="335"/>
      <c r="L145" s="108" t="s">
        <v>29</v>
      </c>
    </row>
    <row r="146" spans="1:12" ht="6" customHeight="1">
      <c r="D146" s="382"/>
      <c r="E146" s="382"/>
      <c r="F146" s="382"/>
      <c r="G146" s="382"/>
      <c r="H146" s="416"/>
      <c r="I146" s="382"/>
      <c r="J146" s="382"/>
    </row>
    <row r="147" spans="1:12" ht="17.25" customHeight="1">
      <c r="A147" s="355" t="s">
        <v>304</v>
      </c>
      <c r="C147" s="355" t="s">
        <v>303</v>
      </c>
      <c r="D147" s="382" t="s">
        <v>268</v>
      </c>
      <c r="E147" s="362">
        <v>1200</v>
      </c>
      <c r="F147" s="362"/>
      <c r="G147" s="362"/>
      <c r="H147" s="235">
        <v>0</v>
      </c>
      <c r="I147" s="382" t="s">
        <v>44</v>
      </c>
      <c r="J147" s="236">
        <f>H147-E147</f>
        <v>-1200</v>
      </c>
      <c r="K147" s="335"/>
      <c r="L147" s="108" t="s">
        <v>29</v>
      </c>
    </row>
    <row r="148" spans="1:12" ht="6" customHeight="1"/>
    <row r="149" spans="1:12" ht="17.25" customHeight="1"/>
    <row r="150" spans="1:12" ht="63.75">
      <c r="C150" s="452" t="s">
        <v>311</v>
      </c>
    </row>
  </sheetData>
  <sheetProtection algorithmName="SHA-512" hashValue="Hr7faegBqJhEFQAaKK8Hnk19sCUPJoBWm6VKCqg6A0RczOEN6gsW/tVHmEvyxnvBCJauAw40Oajp6xOmdQPyuA==" saltValue="DdyCm++K5Y9dFt91Vbcmjw==" spinCount="100000" sheet="1" objects="1" scenarios="1"/>
  <mergeCells count="8">
    <mergeCell ref="E20:F20"/>
    <mergeCell ref="H20:I20"/>
    <mergeCell ref="A1:L1"/>
    <mergeCell ref="A3:L3"/>
    <mergeCell ref="A5:L5"/>
    <mergeCell ref="A7:L7"/>
    <mergeCell ref="A10:C10"/>
    <mergeCell ref="E12:H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21"/>
  <sheetViews>
    <sheetView topLeftCell="A87" zoomScaleNormal="100" workbookViewId="0">
      <selection activeCell="J115" sqref="J115"/>
    </sheetView>
  </sheetViews>
  <sheetFormatPr defaultRowHeight="15"/>
  <cols>
    <col min="1" max="1" width="7.140625" customWidth="1"/>
    <col min="2" max="2" width="5.42578125" customWidth="1"/>
    <col min="3" max="3" width="42.140625" customWidth="1"/>
    <col min="4" max="4" width="6.5703125" customWidth="1"/>
    <col min="5" max="6" width="9.28515625" customWidth="1"/>
    <col min="7" max="7" width="8.5703125" customWidth="1"/>
    <col min="8" max="8" width="10" customWidth="1"/>
    <col min="9" max="9" width="10.140625" customWidth="1"/>
    <col min="10" max="10" width="10.28515625" customWidth="1"/>
    <col min="11" max="11" width="5.42578125" customWidth="1"/>
    <col min="12" max="12" width="31.7109375" customWidth="1"/>
  </cols>
  <sheetData>
    <row r="1" spans="1:12" ht="26.25">
      <c r="A1" s="294" t="s">
        <v>118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</row>
    <row r="2" spans="1:12" ht="6" customHeight="1"/>
    <row r="3" spans="1:12" ht="17.25" customHeight="1">
      <c r="A3" s="295" t="s">
        <v>14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</row>
    <row r="4" spans="1:12" ht="6" customHeight="1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1:12" ht="30" customHeight="1">
      <c r="A5" s="296" t="s">
        <v>19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</row>
    <row r="6" spans="1:12" ht="6" customHeight="1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</row>
    <row r="7" spans="1:12" ht="45" customHeight="1">
      <c r="A7" s="296" t="s">
        <v>20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</row>
    <row r="8" spans="1:12" ht="17.25" customHeight="1">
      <c r="J8" s="17"/>
      <c r="L8" s="49" t="s">
        <v>23</v>
      </c>
    </row>
    <row r="9" spans="1:12" ht="6" customHeight="1">
      <c r="A9" s="25"/>
      <c r="B9" s="25"/>
      <c r="C9" s="25"/>
      <c r="D9" s="25"/>
      <c r="L9" s="49"/>
    </row>
    <row r="10" spans="1:12" ht="21">
      <c r="A10" s="297" t="s">
        <v>2</v>
      </c>
      <c r="B10" s="297"/>
      <c r="C10" s="297"/>
      <c r="D10" s="44"/>
      <c r="K10" s="14"/>
      <c r="L10" s="49" t="s">
        <v>24</v>
      </c>
    </row>
    <row r="11" spans="1:12" ht="6" customHeight="1">
      <c r="L11" s="49"/>
    </row>
    <row r="12" spans="1:12" ht="17.25" customHeight="1">
      <c r="C12" s="49" t="s">
        <v>3</v>
      </c>
      <c r="E12" s="298" t="s">
        <v>4</v>
      </c>
      <c r="F12" s="298"/>
      <c r="G12" s="298"/>
      <c r="H12" s="298"/>
      <c r="K12" s="15"/>
      <c r="L12" s="49" t="s">
        <v>25</v>
      </c>
    </row>
    <row r="13" spans="1:12" ht="6" customHeight="1">
      <c r="L13" s="49"/>
    </row>
    <row r="14" spans="1:12" ht="17.25" customHeight="1">
      <c r="B14" s="6"/>
      <c r="J14" s="2"/>
      <c r="K14" s="16"/>
      <c r="L14" s="49" t="s">
        <v>26</v>
      </c>
    </row>
    <row r="15" spans="1:12" ht="6" customHeight="1">
      <c r="B15" s="7"/>
    </row>
    <row r="16" spans="1:12" ht="40.5">
      <c r="A16" s="50" t="s">
        <v>11</v>
      </c>
      <c r="B16" s="50" t="s">
        <v>0</v>
      </c>
      <c r="C16" s="50" t="s">
        <v>8</v>
      </c>
      <c r="D16" s="50" t="s">
        <v>37</v>
      </c>
      <c r="E16" s="51" t="s">
        <v>45</v>
      </c>
      <c r="F16" s="51" t="s">
        <v>46</v>
      </c>
      <c r="G16" s="50" t="s">
        <v>37</v>
      </c>
      <c r="H16" s="51" t="s">
        <v>45</v>
      </c>
      <c r="I16" s="51" t="s">
        <v>464</v>
      </c>
      <c r="J16" s="51" t="s">
        <v>463</v>
      </c>
      <c r="K16" s="52"/>
      <c r="L16" s="50" t="s">
        <v>13</v>
      </c>
    </row>
    <row r="17" spans="1:12" ht="6" customHeight="1"/>
    <row r="18" spans="1:12" ht="30.75" customHeight="1">
      <c r="A18" s="8"/>
      <c r="B18" s="18"/>
      <c r="C18" s="10"/>
      <c r="D18" s="10"/>
      <c r="E18" s="8"/>
      <c r="F18" s="8"/>
      <c r="G18" s="8"/>
      <c r="H18" s="8"/>
      <c r="I18" s="8"/>
      <c r="J18" s="8"/>
      <c r="K18" s="8"/>
      <c r="L18" s="55" t="s">
        <v>1</v>
      </c>
    </row>
    <row r="19" spans="1:12" ht="6" customHeight="1"/>
    <row r="20" spans="1:12" ht="17.25" customHeight="1">
      <c r="A20" s="53" t="s">
        <v>28</v>
      </c>
      <c r="B20" s="53" t="s">
        <v>0</v>
      </c>
      <c r="C20" s="54" t="s">
        <v>8</v>
      </c>
      <c r="D20" s="54"/>
      <c r="E20" s="299" t="s">
        <v>7</v>
      </c>
      <c r="F20" s="299"/>
      <c r="G20" s="53"/>
      <c r="H20" s="299" t="s">
        <v>6</v>
      </c>
      <c r="I20" s="299"/>
      <c r="J20" s="53" t="s">
        <v>9</v>
      </c>
      <c r="K20" s="53"/>
      <c r="L20" s="53" t="s">
        <v>10</v>
      </c>
    </row>
    <row r="21" spans="1:12" ht="6" customHeight="1"/>
    <row r="22" spans="1:12" ht="17.25" customHeight="1">
      <c r="A22" s="46" t="s">
        <v>119</v>
      </c>
      <c r="B22" s="46" t="s">
        <v>267</v>
      </c>
      <c r="C22" s="46"/>
      <c r="D22" s="46"/>
      <c r="E22" s="45"/>
      <c r="F22" s="45"/>
      <c r="G22" s="45"/>
      <c r="H22" s="45"/>
      <c r="I22" s="45"/>
      <c r="J22" s="45"/>
      <c r="K22" s="45"/>
      <c r="L22" s="45"/>
    </row>
    <row r="23" spans="1:12" ht="6" customHeight="1">
      <c r="B23" s="19"/>
      <c r="C23" s="19"/>
      <c r="D23" s="19"/>
    </row>
    <row r="24" spans="1:12" ht="17.25" customHeight="1">
      <c r="A24" s="20" t="s">
        <v>122</v>
      </c>
      <c r="B24" s="20"/>
      <c r="C24" s="20" t="s">
        <v>123</v>
      </c>
      <c r="D24" s="20"/>
      <c r="E24" s="71"/>
      <c r="F24" s="71"/>
      <c r="G24" s="71"/>
      <c r="H24" s="20"/>
      <c r="I24" s="20"/>
      <c r="J24" s="20"/>
      <c r="K24" s="20"/>
      <c r="L24" s="20"/>
    </row>
    <row r="25" spans="1:12" ht="6" customHeight="1">
      <c r="C25" s="1"/>
      <c r="D25" s="1"/>
    </row>
    <row r="26" spans="1:12" ht="17.25" customHeight="1">
      <c r="A26" s="20" t="s">
        <v>124</v>
      </c>
      <c r="B26" s="20" t="s">
        <v>337</v>
      </c>
      <c r="C26" s="20" t="s">
        <v>125</v>
      </c>
      <c r="D26" s="20"/>
      <c r="E26" s="20"/>
      <c r="F26" s="20"/>
      <c r="G26" s="20"/>
      <c r="H26" s="20"/>
      <c r="I26" s="20"/>
      <c r="J26" s="20"/>
      <c r="K26" s="20"/>
      <c r="L26" s="20"/>
    </row>
    <row r="27" spans="1:12" ht="6" customHeight="1">
      <c r="C27" s="1"/>
      <c r="D27" s="1"/>
    </row>
    <row r="28" spans="1:12" ht="17.25" customHeight="1">
      <c r="A28" s="465" t="s">
        <v>126</v>
      </c>
      <c r="B28" s="73"/>
      <c r="C28" s="57" t="s">
        <v>127</v>
      </c>
      <c r="D28" s="249">
        <v>1</v>
      </c>
      <c r="E28" s="58">
        <v>25</v>
      </c>
      <c r="F28" s="248">
        <f>D28*E28</f>
        <v>25</v>
      </c>
      <c r="G28" s="466">
        <v>0</v>
      </c>
      <c r="H28" s="181">
        <v>0</v>
      </c>
      <c r="I28" s="467">
        <f>G28*H28</f>
        <v>0</v>
      </c>
      <c r="J28" s="61">
        <f>I28-F28</f>
        <v>-25</v>
      </c>
      <c r="K28" s="60"/>
      <c r="L28" s="107" t="s">
        <v>29</v>
      </c>
    </row>
    <row r="29" spans="1:12" ht="6" customHeight="1">
      <c r="A29" s="67"/>
      <c r="B29" s="414"/>
      <c r="C29" s="57"/>
      <c r="D29" s="249"/>
      <c r="E29" s="58"/>
      <c r="F29" s="248"/>
      <c r="G29" s="59"/>
      <c r="H29" s="182"/>
      <c r="I29" s="270"/>
      <c r="J29" s="58"/>
      <c r="K29" s="60"/>
      <c r="L29" s="414"/>
    </row>
    <row r="30" spans="1:12" ht="17.25" customHeight="1">
      <c r="A30" s="67" t="s">
        <v>128</v>
      </c>
      <c r="B30" s="73"/>
      <c r="C30" s="57" t="s">
        <v>129</v>
      </c>
      <c r="D30" s="249">
        <v>1</v>
      </c>
      <c r="E30" s="58">
        <v>25</v>
      </c>
      <c r="F30" s="248">
        <f>D30*E30</f>
        <v>25</v>
      </c>
      <c r="G30" s="466">
        <v>0</v>
      </c>
      <c r="H30" s="181">
        <v>0</v>
      </c>
      <c r="I30" s="467">
        <f>G30*H30</f>
        <v>0</v>
      </c>
      <c r="J30" s="61">
        <f>I30-F30</f>
        <v>-25</v>
      </c>
      <c r="K30" s="60"/>
      <c r="L30" s="107" t="s">
        <v>29</v>
      </c>
    </row>
    <row r="31" spans="1:12" ht="6" customHeight="1">
      <c r="A31" s="67"/>
      <c r="B31" s="414"/>
      <c r="C31" s="57"/>
      <c r="D31" s="249"/>
      <c r="E31" s="58"/>
      <c r="F31" s="248"/>
      <c r="G31" s="59"/>
      <c r="H31" s="182"/>
      <c r="I31" s="270"/>
      <c r="J31" s="58"/>
      <c r="K31" s="60"/>
      <c r="L31" s="414"/>
    </row>
    <row r="32" spans="1:12" ht="17.25" customHeight="1">
      <c r="A32" s="67" t="s">
        <v>130</v>
      </c>
      <c r="B32" s="73"/>
      <c r="C32" s="57" t="s">
        <v>435</v>
      </c>
      <c r="D32" s="249">
        <v>1</v>
      </c>
      <c r="E32" s="58">
        <v>15</v>
      </c>
      <c r="F32" s="248">
        <f>D32*E32</f>
        <v>15</v>
      </c>
      <c r="G32" s="466">
        <v>0</v>
      </c>
      <c r="H32" s="181">
        <v>0</v>
      </c>
      <c r="I32" s="467">
        <f>G32*H32</f>
        <v>0</v>
      </c>
      <c r="J32" s="61">
        <f>I32-F32</f>
        <v>-15</v>
      </c>
      <c r="K32" s="60"/>
      <c r="L32" s="107" t="s">
        <v>29</v>
      </c>
    </row>
    <row r="33" spans="1:12" ht="6" customHeight="1">
      <c r="A33" s="67"/>
      <c r="B33" s="414"/>
      <c r="C33" s="57"/>
      <c r="D33" s="249"/>
      <c r="E33" s="58"/>
      <c r="F33" s="248"/>
      <c r="G33" s="59"/>
      <c r="H33" s="182"/>
      <c r="I33" s="270"/>
      <c r="J33" s="58"/>
      <c r="K33" s="60"/>
      <c r="L33" s="414"/>
    </row>
    <row r="34" spans="1:12" ht="17.25" customHeight="1">
      <c r="A34" s="67" t="s">
        <v>131</v>
      </c>
      <c r="B34" s="73"/>
      <c r="C34" s="57" t="s">
        <v>132</v>
      </c>
      <c r="D34" s="249">
        <v>1</v>
      </c>
      <c r="E34" s="58">
        <v>15</v>
      </c>
      <c r="F34" s="248">
        <f>D34*E34</f>
        <v>15</v>
      </c>
      <c r="G34" s="466">
        <v>0</v>
      </c>
      <c r="H34" s="181">
        <v>0</v>
      </c>
      <c r="I34" s="467">
        <f>G34*H34</f>
        <v>0</v>
      </c>
      <c r="J34" s="61">
        <f>I34-F34</f>
        <v>-15</v>
      </c>
      <c r="K34" s="60"/>
      <c r="L34" s="107" t="s">
        <v>29</v>
      </c>
    </row>
    <row r="35" spans="1:12" ht="6" customHeight="1">
      <c r="A35" s="67"/>
      <c r="B35" s="414"/>
      <c r="C35" s="57"/>
      <c r="D35" s="249"/>
      <c r="E35" s="58"/>
      <c r="F35" s="248"/>
      <c r="G35" s="59"/>
      <c r="H35" s="182"/>
      <c r="I35" s="270"/>
      <c r="J35" s="58"/>
      <c r="K35" s="60"/>
      <c r="L35" s="414"/>
    </row>
    <row r="36" spans="1:12" ht="17.25" customHeight="1">
      <c r="A36" s="67" t="s">
        <v>133</v>
      </c>
      <c r="B36" s="73"/>
      <c r="C36" s="57" t="s">
        <v>444</v>
      </c>
      <c r="D36" s="249">
        <v>1</v>
      </c>
      <c r="E36" s="58">
        <v>15</v>
      </c>
      <c r="F36" s="248">
        <f>D36*E36</f>
        <v>15</v>
      </c>
      <c r="G36" s="466">
        <v>0</v>
      </c>
      <c r="H36" s="181">
        <v>0</v>
      </c>
      <c r="I36" s="467">
        <f>G36*H36</f>
        <v>0</v>
      </c>
      <c r="J36" s="61">
        <f>I36-F36</f>
        <v>-15</v>
      </c>
      <c r="K36" s="60"/>
      <c r="L36" s="107" t="s">
        <v>29</v>
      </c>
    </row>
    <row r="37" spans="1:12" ht="6" customHeight="1">
      <c r="A37" s="67"/>
      <c r="B37" s="414"/>
      <c r="C37" s="57"/>
      <c r="D37" s="249"/>
      <c r="E37" s="58"/>
      <c r="F37" s="248"/>
      <c r="G37" s="59"/>
      <c r="H37" s="182"/>
      <c r="I37" s="270"/>
      <c r="J37" s="58"/>
      <c r="K37" s="60"/>
      <c r="L37" s="414"/>
    </row>
    <row r="38" spans="1:12" ht="17.25" customHeight="1">
      <c r="A38" s="67"/>
      <c r="B38" s="48"/>
      <c r="C38" s="156" t="s">
        <v>164</v>
      </c>
      <c r="D38" s="249"/>
      <c r="E38" s="58"/>
      <c r="F38" s="263">
        <f xml:space="preserve"> SUM(F28:F37)</f>
        <v>95</v>
      </c>
      <c r="G38" s="88"/>
      <c r="H38" s="268">
        <f>SUM(H28:H37)</f>
        <v>0</v>
      </c>
      <c r="I38" s="468">
        <f xml:space="preserve"> SUM(I28:I37)</f>
        <v>0</v>
      </c>
      <c r="J38" s="69">
        <f>H38-F38</f>
        <v>-95</v>
      </c>
      <c r="K38" s="75"/>
      <c r="L38" s="48"/>
    </row>
    <row r="39" spans="1:12" ht="6" customHeight="1">
      <c r="A39" s="62"/>
      <c r="B39" s="37"/>
      <c r="C39" s="57"/>
      <c r="D39" s="57"/>
      <c r="E39" s="58"/>
      <c r="F39" s="59"/>
      <c r="G39" s="59"/>
      <c r="H39" s="58"/>
      <c r="I39" s="60"/>
      <c r="J39" s="58"/>
      <c r="K39" s="60"/>
      <c r="L39" s="37"/>
    </row>
    <row r="40" spans="1:12" ht="17.25" customHeight="1">
      <c r="A40" s="124" t="s">
        <v>134</v>
      </c>
      <c r="B40" s="123"/>
      <c r="C40" s="124" t="s">
        <v>135</v>
      </c>
      <c r="D40" s="123"/>
      <c r="E40" s="70"/>
      <c r="F40" s="125"/>
      <c r="G40" s="125"/>
      <c r="H40" s="70"/>
      <c r="I40" s="126"/>
      <c r="J40" s="70"/>
      <c r="K40" s="126"/>
      <c r="L40" s="123"/>
    </row>
    <row r="41" spans="1:12" ht="6" customHeight="1">
      <c r="A41" s="62"/>
      <c r="B41" s="63"/>
      <c r="C41" s="66"/>
      <c r="D41" s="66"/>
      <c r="E41" s="58"/>
      <c r="F41" s="59"/>
      <c r="G41" s="59"/>
      <c r="H41" s="64"/>
      <c r="I41" s="60"/>
      <c r="J41" s="58"/>
      <c r="K41" s="60"/>
      <c r="L41" s="63"/>
    </row>
    <row r="42" spans="1:12" ht="17.25" customHeight="1">
      <c r="A42" s="67" t="s">
        <v>136</v>
      </c>
      <c r="B42" s="73"/>
      <c r="C42" s="57" t="s">
        <v>436</v>
      </c>
      <c r="D42" s="278">
        <v>1</v>
      </c>
      <c r="E42" s="78">
        <v>12</v>
      </c>
      <c r="F42" s="273">
        <f>D42*E42</f>
        <v>12</v>
      </c>
      <c r="G42" s="274">
        <v>0</v>
      </c>
      <c r="H42" s="237">
        <v>0</v>
      </c>
      <c r="I42" s="275">
        <f>G42*H42</f>
        <v>0</v>
      </c>
      <c r="J42" s="238">
        <f>I42-F42</f>
        <v>-12</v>
      </c>
      <c r="K42" s="60"/>
      <c r="L42" s="107" t="s">
        <v>29</v>
      </c>
    </row>
    <row r="43" spans="1:12" ht="6" customHeight="1">
      <c r="A43" s="67"/>
      <c r="B43" s="414"/>
      <c r="C43" s="57"/>
      <c r="D43" s="278"/>
      <c r="E43" s="78"/>
      <c r="F43" s="273"/>
      <c r="G43" s="78"/>
      <c r="H43" s="187"/>
      <c r="I43" s="276"/>
      <c r="J43" s="78"/>
      <c r="K43" s="60"/>
      <c r="L43" s="414"/>
    </row>
    <row r="44" spans="1:12" ht="17.25" customHeight="1">
      <c r="A44" s="465" t="s">
        <v>137</v>
      </c>
      <c r="B44" s="73"/>
      <c r="C44" s="48" t="s">
        <v>437</v>
      </c>
      <c r="D44" s="278">
        <v>1</v>
      </c>
      <c r="E44" s="78">
        <v>12</v>
      </c>
      <c r="F44" s="273">
        <f>D44*E44</f>
        <v>12</v>
      </c>
      <c r="G44" s="274">
        <v>0</v>
      </c>
      <c r="H44" s="237">
        <v>0</v>
      </c>
      <c r="I44" s="275">
        <f>G44*H44</f>
        <v>0</v>
      </c>
      <c r="J44" s="238">
        <f>I44-F44</f>
        <v>-12</v>
      </c>
      <c r="K44" s="60"/>
      <c r="L44" s="107" t="s">
        <v>29</v>
      </c>
    </row>
    <row r="45" spans="1:12" ht="6" customHeight="1">
      <c r="A45" s="465"/>
      <c r="B45" s="414"/>
      <c r="C45" s="57"/>
      <c r="D45" s="278"/>
      <c r="E45" s="78"/>
      <c r="F45" s="273"/>
      <c r="G45" s="78"/>
      <c r="H45" s="187"/>
      <c r="I45" s="276"/>
      <c r="J45" s="78"/>
      <c r="K45" s="60"/>
      <c r="L45" s="414"/>
    </row>
    <row r="46" spans="1:12" ht="17.25" customHeight="1">
      <c r="A46" s="465" t="s">
        <v>138</v>
      </c>
      <c r="B46" s="73"/>
      <c r="C46" s="57" t="s">
        <v>438</v>
      </c>
      <c r="D46" s="278">
        <v>1</v>
      </c>
      <c r="E46" s="78">
        <v>8</v>
      </c>
      <c r="F46" s="273">
        <f>D46*E46</f>
        <v>8</v>
      </c>
      <c r="G46" s="274">
        <v>0</v>
      </c>
      <c r="H46" s="237">
        <v>0</v>
      </c>
      <c r="I46" s="275">
        <f>G46*H46</f>
        <v>0</v>
      </c>
      <c r="J46" s="238">
        <f>I46-F46</f>
        <v>-8</v>
      </c>
      <c r="K46" s="60"/>
      <c r="L46" s="107" t="s">
        <v>29</v>
      </c>
    </row>
    <row r="47" spans="1:12" ht="6" customHeight="1">
      <c r="A47" s="48"/>
      <c r="B47" s="48"/>
      <c r="C47" s="48"/>
      <c r="D47" s="272"/>
      <c r="E47" s="48"/>
      <c r="F47" s="276"/>
      <c r="G47" s="48"/>
      <c r="H47" s="77"/>
      <c r="I47" s="276"/>
      <c r="J47" s="48"/>
      <c r="K47" s="48"/>
      <c r="L47" s="48"/>
    </row>
    <row r="48" spans="1:12" ht="17.25" customHeight="1">
      <c r="A48" s="465" t="s">
        <v>139</v>
      </c>
      <c r="B48" s="73"/>
      <c r="C48" s="57" t="s">
        <v>439</v>
      </c>
      <c r="D48" s="272">
        <v>1</v>
      </c>
      <c r="E48" s="78">
        <v>8</v>
      </c>
      <c r="F48" s="273">
        <f>D48*E48</f>
        <v>8</v>
      </c>
      <c r="G48" s="274">
        <v>0</v>
      </c>
      <c r="H48" s="237">
        <v>0</v>
      </c>
      <c r="I48" s="275">
        <f>G48*H48</f>
        <v>0</v>
      </c>
      <c r="J48" s="238">
        <f>I48-F48</f>
        <v>-8</v>
      </c>
      <c r="K48" s="60"/>
      <c r="L48" s="107" t="s">
        <v>29</v>
      </c>
    </row>
    <row r="49" spans="1:12" ht="6" customHeight="1">
      <c r="A49" s="465"/>
      <c r="B49" s="414"/>
      <c r="C49" s="57"/>
      <c r="D49" s="278"/>
      <c r="E49" s="78"/>
      <c r="F49" s="273"/>
      <c r="G49" s="78"/>
      <c r="H49" s="187"/>
      <c r="I49" s="276"/>
      <c r="J49" s="78"/>
      <c r="K49" s="60"/>
      <c r="L49" s="414"/>
    </row>
    <row r="50" spans="1:12" ht="17.25" customHeight="1">
      <c r="A50" s="465" t="s">
        <v>140</v>
      </c>
      <c r="B50" s="73"/>
      <c r="C50" s="57" t="s">
        <v>440</v>
      </c>
      <c r="D50" s="278">
        <v>1</v>
      </c>
      <c r="E50" s="78">
        <v>8</v>
      </c>
      <c r="F50" s="273">
        <f>D50*E50</f>
        <v>8</v>
      </c>
      <c r="G50" s="274">
        <v>0</v>
      </c>
      <c r="H50" s="237">
        <v>0</v>
      </c>
      <c r="I50" s="275">
        <f>G50*H50</f>
        <v>0</v>
      </c>
      <c r="J50" s="238">
        <f>I50-F50</f>
        <v>-8</v>
      </c>
      <c r="K50" s="60"/>
      <c r="L50" s="107" t="s">
        <v>29</v>
      </c>
    </row>
    <row r="51" spans="1:12" ht="6" customHeight="1">
      <c r="A51" s="465"/>
      <c r="B51" s="414"/>
      <c r="C51" s="57"/>
      <c r="D51" s="278"/>
      <c r="E51" s="78"/>
      <c r="F51" s="273"/>
      <c r="G51" s="78"/>
      <c r="H51" s="187"/>
      <c r="I51" s="276"/>
      <c r="J51" s="78"/>
      <c r="K51" s="60"/>
      <c r="L51" s="414"/>
    </row>
    <row r="52" spans="1:12" ht="17.25" customHeight="1">
      <c r="A52" s="48" t="s">
        <v>141</v>
      </c>
      <c r="B52" s="73"/>
      <c r="C52" s="57" t="s">
        <v>442</v>
      </c>
      <c r="D52" s="278">
        <v>1</v>
      </c>
      <c r="E52" s="78">
        <v>12</v>
      </c>
      <c r="F52" s="273">
        <f>D52*E52</f>
        <v>12</v>
      </c>
      <c r="G52" s="274">
        <v>0</v>
      </c>
      <c r="H52" s="237">
        <v>0</v>
      </c>
      <c r="I52" s="275">
        <f>G52*H52</f>
        <v>0</v>
      </c>
      <c r="J52" s="238">
        <f>I52-F52</f>
        <v>-12</v>
      </c>
      <c r="K52" s="60"/>
      <c r="L52" s="107" t="s">
        <v>29</v>
      </c>
    </row>
    <row r="53" spans="1:12" ht="6" customHeight="1">
      <c r="A53" s="67"/>
      <c r="B53" s="414"/>
      <c r="C53" s="57"/>
      <c r="D53" s="278"/>
      <c r="E53" s="78"/>
      <c r="F53" s="273"/>
      <c r="G53" s="78"/>
      <c r="H53" s="187"/>
      <c r="I53" s="276"/>
      <c r="J53" s="78"/>
      <c r="K53" s="60"/>
      <c r="L53" s="414"/>
    </row>
    <row r="54" spans="1:12" ht="17.25" customHeight="1">
      <c r="A54" s="48" t="s">
        <v>142</v>
      </c>
      <c r="B54" s="73"/>
      <c r="C54" s="57" t="s">
        <v>441</v>
      </c>
      <c r="D54" s="278">
        <v>1</v>
      </c>
      <c r="E54" s="78">
        <v>12</v>
      </c>
      <c r="F54" s="273">
        <f>D54*E54</f>
        <v>12</v>
      </c>
      <c r="G54" s="274">
        <v>0</v>
      </c>
      <c r="H54" s="237">
        <v>0</v>
      </c>
      <c r="I54" s="275">
        <f>G54*H54</f>
        <v>0</v>
      </c>
      <c r="J54" s="238">
        <f>I54-F54</f>
        <v>-12</v>
      </c>
      <c r="K54" s="60"/>
      <c r="L54" s="107" t="s">
        <v>29</v>
      </c>
    </row>
    <row r="55" spans="1:12" ht="6" customHeight="1">
      <c r="A55" s="67"/>
      <c r="B55" s="414"/>
      <c r="C55" s="57"/>
      <c r="D55" s="278"/>
      <c r="E55" s="78"/>
      <c r="F55" s="273"/>
      <c r="G55" s="78"/>
      <c r="H55" s="187"/>
      <c r="I55" s="276"/>
      <c r="J55" s="78"/>
      <c r="K55" s="60"/>
      <c r="L55" s="414"/>
    </row>
    <row r="56" spans="1:12">
      <c r="A56" s="48" t="s">
        <v>143</v>
      </c>
      <c r="B56" s="73"/>
      <c r="C56" s="87" t="s">
        <v>443</v>
      </c>
      <c r="D56" s="272">
        <v>1</v>
      </c>
      <c r="E56" s="78">
        <v>4</v>
      </c>
      <c r="F56" s="273">
        <f>D56*E56</f>
        <v>4</v>
      </c>
      <c r="G56" s="274">
        <v>0</v>
      </c>
      <c r="H56" s="237">
        <v>0</v>
      </c>
      <c r="I56" s="275">
        <f>G56*H56</f>
        <v>0</v>
      </c>
      <c r="J56" s="238">
        <f>I56-F56</f>
        <v>-4</v>
      </c>
      <c r="K56" s="60"/>
      <c r="L56" s="107" t="s">
        <v>29</v>
      </c>
    </row>
    <row r="57" spans="1:12" ht="6" customHeight="1">
      <c r="A57" s="67"/>
      <c r="B57" s="67"/>
      <c r="C57" s="67"/>
      <c r="D57" s="272"/>
      <c r="E57" s="78"/>
      <c r="F57" s="273"/>
      <c r="G57" s="78"/>
      <c r="H57" s="240"/>
      <c r="I57" s="276"/>
      <c r="J57" s="78"/>
      <c r="K57" s="60"/>
      <c r="L57" s="67"/>
    </row>
    <row r="58" spans="1:12" ht="17.25" customHeight="1">
      <c r="A58" s="48"/>
      <c r="B58" s="48"/>
      <c r="C58" s="72" t="s">
        <v>165</v>
      </c>
      <c r="D58" s="272"/>
      <c r="E58" s="78"/>
      <c r="F58" s="277">
        <f>SUM(F42:F56)</f>
        <v>76</v>
      </c>
      <c r="G58" s="268"/>
      <c r="H58" s="268">
        <f>SUM(H42:H57)</f>
        <v>0</v>
      </c>
      <c r="I58" s="469">
        <f>SUM(I42:I56)</f>
        <v>0</v>
      </c>
      <c r="J58" s="267">
        <f>H58-F58</f>
        <v>-76</v>
      </c>
      <c r="K58" s="60"/>
      <c r="L58" s="48"/>
    </row>
    <row r="59" spans="1:12" ht="6" customHeight="1">
      <c r="A59" s="67"/>
      <c r="B59" s="67"/>
      <c r="C59" s="67"/>
      <c r="D59" s="67"/>
      <c r="E59" s="58"/>
      <c r="F59" s="59"/>
      <c r="G59" s="59"/>
      <c r="H59" s="184"/>
      <c r="I59" s="60"/>
      <c r="J59" s="58"/>
      <c r="K59" s="60"/>
      <c r="L59" s="37"/>
    </row>
    <row r="60" spans="1:12" ht="17.25" customHeight="1">
      <c r="A60" s="127" t="s">
        <v>144</v>
      </c>
      <c r="B60" s="123"/>
      <c r="C60" s="127" t="s">
        <v>145</v>
      </c>
      <c r="D60" s="123"/>
      <c r="E60" s="70"/>
      <c r="F60" s="125"/>
      <c r="G60" s="125"/>
      <c r="H60" s="185"/>
      <c r="I60" s="126"/>
      <c r="J60" s="70"/>
      <c r="K60" s="126"/>
      <c r="L60" s="123"/>
    </row>
    <row r="61" spans="1:12" ht="6" customHeight="1">
      <c r="A61" s="67"/>
      <c r="B61" s="67"/>
      <c r="C61" s="67"/>
      <c r="D61" s="67"/>
      <c r="E61" s="58"/>
      <c r="F61" s="59"/>
      <c r="G61" s="59"/>
      <c r="H61" s="184"/>
      <c r="I61" s="60"/>
      <c r="J61" s="58"/>
      <c r="K61" s="60"/>
      <c r="L61" s="37"/>
    </row>
    <row r="62" spans="1:12" ht="17.25" customHeight="1">
      <c r="A62" s="48" t="s">
        <v>146</v>
      </c>
      <c r="B62" s="73"/>
      <c r="C62" s="48" t="s">
        <v>445</v>
      </c>
      <c r="D62" s="253">
        <v>1</v>
      </c>
      <c r="E62" s="86">
        <v>30</v>
      </c>
      <c r="F62" s="251">
        <f>D62*E62</f>
        <v>30</v>
      </c>
      <c r="G62" s="245">
        <v>0</v>
      </c>
      <c r="H62" s="235">
        <v>0</v>
      </c>
      <c r="I62" s="256">
        <f>G62*H62</f>
        <v>0</v>
      </c>
      <c r="J62" s="236">
        <f>I62-F62</f>
        <v>-30</v>
      </c>
      <c r="K62" s="60"/>
      <c r="L62" s="107" t="s">
        <v>29</v>
      </c>
    </row>
    <row r="63" spans="1:12" ht="6" customHeight="1">
      <c r="A63" s="67"/>
      <c r="B63" s="67"/>
      <c r="C63" s="67"/>
      <c r="D63" s="253"/>
      <c r="E63" s="86"/>
      <c r="F63" s="251"/>
      <c r="G63" s="86"/>
      <c r="H63" s="242"/>
      <c r="I63" s="257"/>
      <c r="J63" s="86"/>
      <c r="K63" s="60"/>
      <c r="L63" s="37"/>
    </row>
    <row r="64" spans="1:12" ht="29.25" customHeight="1">
      <c r="A64" s="48" t="s">
        <v>147</v>
      </c>
      <c r="B64" s="73"/>
      <c r="C64" s="85" t="s">
        <v>466</v>
      </c>
      <c r="D64" s="253">
        <v>3</v>
      </c>
      <c r="E64" s="86">
        <v>18</v>
      </c>
      <c r="F64" s="251">
        <f>D64*E64</f>
        <v>54</v>
      </c>
      <c r="G64" s="245">
        <v>0</v>
      </c>
      <c r="H64" s="235">
        <v>0</v>
      </c>
      <c r="I64" s="256">
        <f>G64*H64</f>
        <v>0</v>
      </c>
      <c r="J64" s="236">
        <f>I64-F64</f>
        <v>-54</v>
      </c>
      <c r="K64" s="60"/>
      <c r="L64" s="107" t="s">
        <v>29</v>
      </c>
    </row>
    <row r="65" spans="1:12" ht="6" customHeight="1">
      <c r="A65" s="67"/>
      <c r="B65" s="67"/>
      <c r="C65" s="67"/>
      <c r="D65" s="253"/>
      <c r="E65" s="86"/>
      <c r="F65" s="251"/>
      <c r="G65" s="86"/>
      <c r="H65" s="242"/>
      <c r="I65" s="257"/>
      <c r="J65" s="86"/>
      <c r="K65" s="60"/>
      <c r="L65" s="37"/>
    </row>
    <row r="66" spans="1:12" ht="17.25" customHeight="1">
      <c r="A66" s="67" t="s">
        <v>148</v>
      </c>
      <c r="B66" s="73"/>
      <c r="C66" s="48" t="s">
        <v>150</v>
      </c>
      <c r="D66" s="253">
        <v>1</v>
      </c>
      <c r="E66" s="86">
        <v>12</v>
      </c>
      <c r="F66" s="251">
        <f>D66*E66</f>
        <v>12</v>
      </c>
      <c r="G66" s="245">
        <v>0</v>
      </c>
      <c r="H66" s="235">
        <v>0</v>
      </c>
      <c r="I66" s="256">
        <f>G66*H66</f>
        <v>0</v>
      </c>
      <c r="J66" s="236">
        <f>I66-F66</f>
        <v>-12</v>
      </c>
      <c r="K66" s="60"/>
      <c r="L66" s="107" t="s">
        <v>29</v>
      </c>
    </row>
    <row r="67" spans="1:12" ht="6" customHeight="1">
      <c r="A67" s="37"/>
      <c r="B67" s="37"/>
      <c r="C67" s="67"/>
      <c r="D67" s="253"/>
      <c r="E67" s="86"/>
      <c r="F67" s="252"/>
      <c r="G67" s="239"/>
      <c r="H67" s="242"/>
      <c r="I67" s="257"/>
      <c r="J67" s="86"/>
      <c r="K67" s="60"/>
      <c r="L67" s="37"/>
    </row>
    <row r="68" spans="1:12" ht="17.25" customHeight="1">
      <c r="A68" s="67" t="s">
        <v>149</v>
      </c>
      <c r="B68" s="73"/>
      <c r="C68" s="48" t="s">
        <v>152</v>
      </c>
      <c r="D68" s="253">
        <v>1</v>
      </c>
      <c r="E68" s="86">
        <v>10</v>
      </c>
      <c r="F68" s="251">
        <f>D68*E68</f>
        <v>10</v>
      </c>
      <c r="G68" s="245">
        <v>0</v>
      </c>
      <c r="H68" s="235">
        <v>0</v>
      </c>
      <c r="I68" s="256">
        <f>G68*H68</f>
        <v>0</v>
      </c>
      <c r="J68" s="236">
        <f>I68-F68</f>
        <v>-10</v>
      </c>
      <c r="K68" s="60"/>
      <c r="L68" s="107" t="s">
        <v>29</v>
      </c>
    </row>
    <row r="69" spans="1:12" ht="6" customHeight="1">
      <c r="A69" s="67"/>
      <c r="B69" s="67"/>
      <c r="C69" s="67"/>
      <c r="D69" s="253"/>
      <c r="E69" s="86"/>
      <c r="F69" s="251"/>
      <c r="G69" s="86"/>
      <c r="H69" s="242"/>
      <c r="I69" s="257"/>
      <c r="J69" s="86"/>
      <c r="K69" s="60"/>
      <c r="L69" s="37"/>
    </row>
    <row r="70" spans="1:12" ht="17.25" customHeight="1">
      <c r="A70" s="48" t="s">
        <v>151</v>
      </c>
      <c r="B70" s="73"/>
      <c r="C70" s="67" t="s">
        <v>154</v>
      </c>
      <c r="D70" s="253">
        <v>1</v>
      </c>
      <c r="E70" s="86">
        <v>6</v>
      </c>
      <c r="F70" s="251">
        <f>D70*E70</f>
        <v>6</v>
      </c>
      <c r="G70" s="245">
        <v>0</v>
      </c>
      <c r="H70" s="235">
        <v>0</v>
      </c>
      <c r="I70" s="256">
        <f>G70*H70</f>
        <v>0</v>
      </c>
      <c r="J70" s="236">
        <f>I70-F70</f>
        <v>-6</v>
      </c>
      <c r="K70" s="60"/>
      <c r="L70" s="107" t="s">
        <v>29</v>
      </c>
    </row>
    <row r="71" spans="1:12" ht="6" customHeight="1">
      <c r="A71" s="67"/>
      <c r="B71" s="67"/>
      <c r="C71" s="67"/>
      <c r="D71" s="253"/>
      <c r="E71" s="86"/>
      <c r="F71" s="251"/>
      <c r="G71" s="86"/>
      <c r="H71" s="242"/>
      <c r="I71" s="257"/>
      <c r="J71" s="86"/>
      <c r="K71" s="60"/>
      <c r="L71" s="37"/>
    </row>
    <row r="72" spans="1:12" ht="17.25" customHeight="1">
      <c r="A72" s="48" t="s">
        <v>153</v>
      </c>
      <c r="B72" s="73"/>
      <c r="C72" s="48" t="s">
        <v>156</v>
      </c>
      <c r="D72" s="253">
        <v>1</v>
      </c>
      <c r="E72" s="86">
        <v>12</v>
      </c>
      <c r="F72" s="251">
        <f>D72*E72</f>
        <v>12</v>
      </c>
      <c r="G72" s="245">
        <v>0</v>
      </c>
      <c r="H72" s="235">
        <v>0</v>
      </c>
      <c r="I72" s="256">
        <f>G72*H72</f>
        <v>0</v>
      </c>
      <c r="J72" s="236">
        <f>I72-F72</f>
        <v>-12</v>
      </c>
      <c r="K72" s="60"/>
      <c r="L72" s="107" t="s">
        <v>29</v>
      </c>
    </row>
    <row r="73" spans="1:12" ht="6" customHeight="1">
      <c r="A73" s="67"/>
      <c r="B73" s="67"/>
      <c r="C73" s="67"/>
      <c r="D73" s="253"/>
      <c r="E73" s="86"/>
      <c r="F73" s="251"/>
      <c r="G73" s="86"/>
      <c r="H73" s="242"/>
      <c r="I73" s="257"/>
      <c r="J73" s="86"/>
      <c r="K73" s="60"/>
      <c r="L73" s="37"/>
    </row>
    <row r="74" spans="1:12" ht="17.25" customHeight="1">
      <c r="A74" s="48" t="s">
        <v>155</v>
      </c>
      <c r="B74" s="73"/>
      <c r="C74" s="87" t="s">
        <v>158</v>
      </c>
      <c r="D74" s="253">
        <v>1</v>
      </c>
      <c r="E74" s="86">
        <v>400</v>
      </c>
      <c r="F74" s="251">
        <f>D74*E74</f>
        <v>400</v>
      </c>
      <c r="G74" s="245">
        <v>0</v>
      </c>
      <c r="H74" s="235">
        <v>0</v>
      </c>
      <c r="I74" s="256">
        <f>G74*H74</f>
        <v>0</v>
      </c>
      <c r="J74" s="236">
        <f>I74-F74</f>
        <v>-400</v>
      </c>
      <c r="K74" s="60"/>
      <c r="L74" s="107" t="s">
        <v>29</v>
      </c>
    </row>
    <row r="75" spans="1:12" ht="6" customHeight="1">
      <c r="A75" s="48"/>
      <c r="B75" s="73"/>
      <c r="C75" s="87"/>
      <c r="D75" s="253"/>
      <c r="E75" s="86"/>
      <c r="F75" s="251"/>
      <c r="G75" s="86"/>
      <c r="H75" s="80"/>
      <c r="I75" s="257"/>
      <c r="J75" s="80"/>
    </row>
    <row r="76" spans="1:12" ht="17.25" customHeight="1">
      <c r="A76" s="48" t="s">
        <v>157</v>
      </c>
      <c r="B76" s="73"/>
      <c r="C76" s="48" t="s">
        <v>449</v>
      </c>
      <c r="D76" s="253">
        <v>1</v>
      </c>
      <c r="E76" s="86">
        <v>10</v>
      </c>
      <c r="F76" s="251">
        <f>D76*E76</f>
        <v>10</v>
      </c>
      <c r="G76" s="245">
        <v>0</v>
      </c>
      <c r="H76" s="235">
        <v>0</v>
      </c>
      <c r="I76" s="256">
        <f>G76*H76</f>
        <v>0</v>
      </c>
      <c r="J76" s="236">
        <f>I76-F76</f>
        <v>-10</v>
      </c>
      <c r="K76" s="60"/>
      <c r="L76" s="107"/>
    </row>
    <row r="77" spans="1:12" ht="6.75" customHeight="1">
      <c r="A77" s="48"/>
      <c r="B77" s="73"/>
      <c r="C77" s="48"/>
      <c r="D77" s="253"/>
      <c r="E77" s="86"/>
      <c r="F77" s="251"/>
      <c r="G77" s="86"/>
      <c r="H77" s="80"/>
      <c r="I77" s="257"/>
      <c r="J77" s="80"/>
    </row>
    <row r="78" spans="1:12" ht="17.25" customHeight="1">
      <c r="A78" s="48" t="s">
        <v>465</v>
      </c>
      <c r="B78" s="73"/>
      <c r="C78" s="48" t="s">
        <v>451</v>
      </c>
      <c r="D78" s="253">
        <v>1</v>
      </c>
      <c r="E78" s="86">
        <v>12</v>
      </c>
      <c r="F78" s="251">
        <f>D78*E78</f>
        <v>12</v>
      </c>
      <c r="G78" s="245">
        <v>0</v>
      </c>
      <c r="H78" s="235">
        <v>0</v>
      </c>
      <c r="I78" s="256">
        <f>G78*H78</f>
        <v>0</v>
      </c>
      <c r="J78" s="236">
        <f>I78-F78</f>
        <v>-12</v>
      </c>
      <c r="K78" s="60"/>
      <c r="L78" s="107"/>
    </row>
    <row r="79" spans="1:12" ht="6" customHeight="1">
      <c r="A79" s="67"/>
      <c r="B79" s="67"/>
      <c r="C79" s="67"/>
      <c r="D79" s="253"/>
      <c r="E79" s="86"/>
      <c r="F79" s="251"/>
      <c r="G79" s="86"/>
      <c r="H79" s="86"/>
      <c r="I79" s="257"/>
      <c r="J79" s="86"/>
      <c r="K79" s="60"/>
      <c r="L79" s="37"/>
    </row>
    <row r="80" spans="1:12" ht="17.25" customHeight="1">
      <c r="A80" s="67"/>
      <c r="C80" s="74" t="s">
        <v>166</v>
      </c>
      <c r="D80" s="253"/>
      <c r="E80" s="86"/>
      <c r="F80" s="259">
        <f>SUM(F62:F74)</f>
        <v>524</v>
      </c>
      <c r="G80" s="231"/>
      <c r="H80" s="230">
        <f>SUM(H62:H79)</f>
        <v>0</v>
      </c>
      <c r="I80" s="470">
        <f>SUM(I62:I74)</f>
        <v>0</v>
      </c>
      <c r="J80" s="246">
        <f>H80-F80</f>
        <v>-524</v>
      </c>
      <c r="K80" s="75"/>
    </row>
    <row r="81" spans="1:12" ht="6" customHeight="1">
      <c r="A81" s="67"/>
      <c r="B81" s="67"/>
      <c r="C81" s="67"/>
      <c r="D81" s="67"/>
      <c r="E81" s="58"/>
      <c r="F81" s="59"/>
      <c r="G81" s="59"/>
      <c r="H81" s="58"/>
      <c r="I81" s="60"/>
      <c r="J81" s="58"/>
      <c r="K81" s="60"/>
      <c r="L81" s="37"/>
    </row>
    <row r="82" spans="1:12" ht="17.25" customHeight="1">
      <c r="A82" s="127" t="s">
        <v>159</v>
      </c>
      <c r="B82" s="123"/>
      <c r="C82" s="127" t="s">
        <v>160</v>
      </c>
      <c r="D82" s="123"/>
      <c r="E82" s="70"/>
      <c r="F82" s="125"/>
      <c r="G82" s="125"/>
      <c r="H82" s="70"/>
      <c r="I82" s="126"/>
      <c r="J82" s="70"/>
      <c r="K82" s="126"/>
      <c r="L82" s="123"/>
    </row>
    <row r="83" spans="1:12" ht="6" customHeight="1">
      <c r="A83" s="67"/>
      <c r="B83" s="67"/>
      <c r="C83" s="67"/>
      <c r="D83" s="67"/>
      <c r="E83" s="58"/>
      <c r="F83" s="59"/>
      <c r="G83" s="59"/>
      <c r="H83" s="58"/>
      <c r="I83" s="60"/>
      <c r="J83" s="58"/>
      <c r="K83" s="60"/>
      <c r="L83" s="37"/>
    </row>
    <row r="84" spans="1:12" ht="17.25" customHeight="1">
      <c r="A84" s="48" t="s">
        <v>161</v>
      </c>
      <c r="B84" s="73"/>
      <c r="C84" s="48" t="s">
        <v>163</v>
      </c>
      <c r="D84" s="272">
        <v>3</v>
      </c>
      <c r="E84" s="78">
        <v>14</v>
      </c>
      <c r="F84" s="251">
        <f>D84*E84</f>
        <v>42</v>
      </c>
      <c r="G84" s="234">
        <v>0</v>
      </c>
      <c r="H84" s="237">
        <v>0</v>
      </c>
      <c r="I84" s="255">
        <f>G84*H84</f>
        <v>0</v>
      </c>
      <c r="J84" s="238">
        <f>I84-F84</f>
        <v>-42</v>
      </c>
      <c r="K84" s="60"/>
      <c r="L84" s="107" t="s">
        <v>29</v>
      </c>
    </row>
    <row r="85" spans="1:12" ht="6" customHeight="1">
      <c r="A85" s="67"/>
      <c r="B85" s="67"/>
      <c r="C85" s="67"/>
      <c r="D85" s="272"/>
      <c r="E85" s="78"/>
      <c r="F85" s="251"/>
      <c r="G85" s="86"/>
      <c r="H85" s="240"/>
      <c r="I85" s="257"/>
      <c r="J85" s="78"/>
      <c r="K85" s="60"/>
      <c r="L85" s="37"/>
    </row>
    <row r="86" spans="1:12" ht="17.25" customHeight="1">
      <c r="A86" s="48" t="s">
        <v>162</v>
      </c>
      <c r="B86" s="73"/>
      <c r="C86" s="87" t="s">
        <v>446</v>
      </c>
      <c r="D86" s="272">
        <v>1</v>
      </c>
      <c r="E86" s="78">
        <v>150</v>
      </c>
      <c r="F86" s="251">
        <f>D86*E86</f>
        <v>150</v>
      </c>
      <c r="G86" s="234">
        <v>0</v>
      </c>
      <c r="H86" s="237">
        <v>0</v>
      </c>
      <c r="I86" s="255">
        <f>G86*H86</f>
        <v>0</v>
      </c>
      <c r="J86" s="238">
        <f>I86-F86</f>
        <v>-150</v>
      </c>
      <c r="K86" s="60"/>
      <c r="L86" s="107" t="s">
        <v>29</v>
      </c>
    </row>
    <row r="87" spans="1:12" ht="6" customHeight="1">
      <c r="A87" s="67"/>
      <c r="B87" s="67"/>
      <c r="C87" s="67"/>
      <c r="D87" s="272"/>
      <c r="E87" s="78"/>
      <c r="F87" s="251"/>
      <c r="G87" s="86"/>
      <c r="H87" s="240"/>
      <c r="I87" s="257"/>
      <c r="J87" s="78"/>
      <c r="K87" s="60"/>
      <c r="L87" s="37"/>
    </row>
    <row r="88" spans="1:12" ht="17.25" customHeight="1">
      <c r="A88" s="67"/>
      <c r="B88" s="67"/>
      <c r="C88" s="74" t="s">
        <v>167</v>
      </c>
      <c r="D88" s="272"/>
      <c r="E88" s="78"/>
      <c r="F88" s="254">
        <f>SUM(F84:F87)</f>
        <v>192</v>
      </c>
      <c r="G88" s="241"/>
      <c r="H88" s="280">
        <f>SUM(H84:H87)</f>
        <v>0</v>
      </c>
      <c r="I88" s="257"/>
      <c r="J88" s="267">
        <f>H88-F88</f>
        <v>-192</v>
      </c>
      <c r="K88" s="60"/>
      <c r="L88" s="67"/>
    </row>
    <row r="89" spans="1:12" ht="6" customHeight="1">
      <c r="A89" s="37"/>
      <c r="B89" s="37"/>
      <c r="C89" s="37"/>
      <c r="D89" s="67"/>
      <c r="E89" s="58"/>
      <c r="F89" s="68"/>
      <c r="G89" s="68"/>
      <c r="H89" s="184"/>
      <c r="I89" s="60"/>
      <c r="J89" s="58"/>
      <c r="K89" s="60"/>
      <c r="L89" s="37"/>
    </row>
    <row r="90" spans="1:12" ht="17.25" customHeight="1">
      <c r="A90" s="127" t="s">
        <v>168</v>
      </c>
      <c r="B90" s="127"/>
      <c r="C90" s="300" t="s">
        <v>169</v>
      </c>
      <c r="D90" s="300"/>
      <c r="E90" s="300"/>
      <c r="F90" s="300"/>
      <c r="G90" s="300"/>
      <c r="H90" s="301"/>
      <c r="I90" s="300"/>
      <c r="J90" s="157"/>
      <c r="K90" s="127"/>
      <c r="L90" s="127"/>
    </row>
    <row r="91" spans="1:12" ht="6" customHeight="1">
      <c r="C91" s="1"/>
      <c r="D91" s="1"/>
      <c r="H91" s="183"/>
    </row>
    <row r="92" spans="1:12" ht="17.25" customHeight="1">
      <c r="A92" s="128" t="s">
        <v>170</v>
      </c>
      <c r="B92" s="128"/>
      <c r="C92" s="127" t="s">
        <v>171</v>
      </c>
      <c r="D92" s="128"/>
      <c r="E92" s="42"/>
      <c r="F92" s="129"/>
      <c r="G92" s="129"/>
      <c r="H92" s="186"/>
      <c r="I92" s="130"/>
      <c r="J92" s="70"/>
      <c r="K92" s="130"/>
      <c r="L92" s="128"/>
    </row>
    <row r="93" spans="1:12" ht="6" customHeight="1">
      <c r="A93" s="48"/>
      <c r="B93" s="81"/>
      <c r="C93" s="77"/>
      <c r="D93" s="77"/>
      <c r="E93" s="78"/>
      <c r="F93" s="79"/>
      <c r="G93" s="79"/>
      <c r="H93" s="187"/>
      <c r="I93" s="80"/>
      <c r="J93" s="78"/>
      <c r="K93" s="80"/>
      <c r="L93" s="3"/>
    </row>
    <row r="94" spans="1:12" ht="30.75" customHeight="1">
      <c r="A94" s="48" t="s">
        <v>172</v>
      </c>
      <c r="B94" s="76"/>
      <c r="C94" s="85" t="s">
        <v>447</v>
      </c>
      <c r="D94" s="258">
        <v>1</v>
      </c>
      <c r="E94" s="86">
        <v>30</v>
      </c>
      <c r="F94" s="251">
        <f>D94*E94</f>
        <v>30</v>
      </c>
      <c r="G94" s="245">
        <v>0</v>
      </c>
      <c r="H94" s="235">
        <v>0</v>
      </c>
      <c r="I94" s="256">
        <f>G94*H94</f>
        <v>0</v>
      </c>
      <c r="J94" s="236">
        <f>I94-F94</f>
        <v>-30</v>
      </c>
      <c r="K94" s="80"/>
      <c r="L94" s="107" t="s">
        <v>29</v>
      </c>
    </row>
    <row r="95" spans="1:12" ht="6" customHeight="1">
      <c r="A95" s="48"/>
      <c r="B95" s="81"/>
      <c r="C95" s="77"/>
      <c r="D95" s="258"/>
      <c r="E95" s="86"/>
      <c r="F95" s="251"/>
      <c r="G95" s="86"/>
      <c r="H95" s="233"/>
      <c r="I95" s="257"/>
      <c r="J95" s="86"/>
      <c r="K95" s="80"/>
      <c r="L95" s="3"/>
    </row>
    <row r="96" spans="1:12" ht="17.25" customHeight="1">
      <c r="A96" s="48"/>
      <c r="C96" s="89" t="s">
        <v>173</v>
      </c>
      <c r="D96" s="258"/>
      <c r="E96" s="86"/>
      <c r="F96" s="259">
        <f>SUM(F94:F94)</f>
        <v>30</v>
      </c>
      <c r="G96" s="231"/>
      <c r="H96" s="86">
        <f>SUM(H94:H95)</f>
        <v>0</v>
      </c>
      <c r="I96" s="261">
        <f>SUM(I94:I94)</f>
        <v>0</v>
      </c>
      <c r="J96" s="236">
        <f>H96-F96</f>
        <v>-30</v>
      </c>
      <c r="K96" s="80"/>
    </row>
    <row r="97" spans="1:12" ht="6" customHeight="1">
      <c r="A97" s="48"/>
      <c r="B97" s="81"/>
      <c r="C97" s="83"/>
      <c r="D97" s="260"/>
      <c r="E97" s="86"/>
      <c r="F97" s="251"/>
      <c r="G97" s="86"/>
      <c r="H97" s="80"/>
      <c r="I97" s="257"/>
      <c r="J97" s="86"/>
      <c r="K97" s="80"/>
      <c r="L97" s="3"/>
    </row>
    <row r="98" spans="1:12" ht="17.25" customHeight="1">
      <c r="A98" s="48"/>
      <c r="C98" s="83" t="s">
        <v>174</v>
      </c>
      <c r="D98" s="258"/>
      <c r="E98" s="86"/>
      <c r="F98" s="259">
        <f>SUM(F38+F58+F80+F88+F96)</f>
        <v>917</v>
      </c>
      <c r="G98" s="231"/>
      <c r="H98" s="231">
        <f>H38+H58+H80+H88+H96</f>
        <v>0</v>
      </c>
      <c r="I98" s="470">
        <f>SUM(I38+I58+I80+I88+I96)</f>
        <v>0</v>
      </c>
      <c r="J98" s="246">
        <f>I98-F98</f>
        <v>-917</v>
      </c>
      <c r="K98" s="84"/>
    </row>
    <row r="99" spans="1:12" ht="6" customHeight="1">
      <c r="A99" s="48"/>
      <c r="B99" s="81"/>
      <c r="C99" s="83"/>
      <c r="D99" s="260"/>
      <c r="E99" s="86"/>
      <c r="F99" s="251"/>
      <c r="G99" s="86"/>
      <c r="H99" s="233"/>
      <c r="I99" s="257"/>
      <c r="J99" s="86"/>
      <c r="K99" s="80"/>
      <c r="L99" s="3"/>
    </row>
    <row r="100" spans="1:12" ht="17.25" customHeight="1">
      <c r="A100" s="48"/>
      <c r="B100" s="81"/>
      <c r="C100" s="91" t="s">
        <v>180</v>
      </c>
      <c r="D100" s="262"/>
      <c r="E100" s="86"/>
      <c r="F100" s="251"/>
      <c r="G100" s="86"/>
      <c r="H100" s="471">
        <v>0</v>
      </c>
      <c r="I100" s="257"/>
      <c r="J100" s="86"/>
      <c r="K100" s="80"/>
      <c r="L100" s="3"/>
    </row>
    <row r="101" spans="1:12" ht="6" customHeight="1">
      <c r="A101" s="48"/>
      <c r="B101" s="81"/>
      <c r="C101" s="83"/>
      <c r="D101" s="83"/>
      <c r="E101" s="78"/>
      <c r="F101" s="79"/>
      <c r="G101" s="79"/>
      <c r="H101" s="187"/>
      <c r="I101" s="80"/>
      <c r="J101" s="78"/>
      <c r="K101" s="80"/>
      <c r="L101" s="3"/>
    </row>
    <row r="102" spans="1:12" ht="6" customHeight="1">
      <c r="A102" s="48"/>
      <c r="B102" s="81"/>
      <c r="C102" s="83"/>
      <c r="D102" s="83"/>
      <c r="E102" s="78"/>
      <c r="F102" s="79"/>
      <c r="G102" s="79"/>
      <c r="H102" s="187"/>
      <c r="I102" s="80"/>
      <c r="J102" s="78"/>
      <c r="K102" s="80"/>
      <c r="L102" s="3"/>
    </row>
    <row r="103" spans="1:12" ht="17.25" customHeight="1">
      <c r="A103" s="133" t="s">
        <v>175</v>
      </c>
      <c r="B103" s="133"/>
      <c r="C103" s="133" t="s">
        <v>305</v>
      </c>
      <c r="D103" s="158"/>
      <c r="E103" s="93"/>
      <c r="F103" s="159"/>
      <c r="G103" s="159"/>
      <c r="H103" s="189"/>
      <c r="I103" s="160"/>
      <c r="J103" s="93"/>
      <c r="K103" s="160"/>
      <c r="L103" s="158"/>
    </row>
    <row r="104" spans="1:12" ht="6" customHeight="1">
      <c r="A104" s="48"/>
      <c r="B104" s="81"/>
      <c r="C104" s="83"/>
      <c r="D104" s="83"/>
      <c r="E104" s="78"/>
      <c r="F104" s="79"/>
      <c r="G104" s="79"/>
      <c r="H104" s="187"/>
      <c r="I104" s="80"/>
      <c r="J104" s="78"/>
      <c r="K104" s="80"/>
      <c r="L104" s="3"/>
    </row>
    <row r="105" spans="1:12" ht="17.25" customHeight="1">
      <c r="A105" s="48" t="s">
        <v>176</v>
      </c>
      <c r="C105" s="47" t="s">
        <v>324</v>
      </c>
      <c r="D105" s="278"/>
      <c r="E105" s="86">
        <v>16500</v>
      </c>
      <c r="F105" s="251"/>
      <c r="G105" s="86"/>
      <c r="H105" s="235">
        <v>0</v>
      </c>
      <c r="I105" s="257"/>
      <c r="J105" s="236">
        <f>H105-E105</f>
        <v>-16500</v>
      </c>
      <c r="K105" s="80"/>
      <c r="L105" s="107" t="s">
        <v>29</v>
      </c>
    </row>
    <row r="106" spans="1:12" ht="6" customHeight="1">
      <c r="A106" s="48"/>
      <c r="C106" s="83"/>
      <c r="D106" s="281"/>
      <c r="E106" s="86"/>
      <c r="F106" s="251"/>
      <c r="G106" s="86"/>
      <c r="H106" s="233"/>
      <c r="I106" s="257"/>
      <c r="J106" s="86"/>
      <c r="K106" s="80"/>
      <c r="L106" s="3"/>
    </row>
    <row r="107" spans="1:12" ht="27.75" customHeight="1">
      <c r="A107" s="48" t="s">
        <v>177</v>
      </c>
      <c r="C107" s="200" t="s">
        <v>329</v>
      </c>
      <c r="D107" s="278"/>
      <c r="E107" s="86">
        <v>3960</v>
      </c>
      <c r="F107" s="251"/>
      <c r="G107" s="86"/>
      <c r="H107" s="235">
        <v>0</v>
      </c>
      <c r="I107" s="257"/>
      <c r="J107" s="236">
        <f>H107-E107</f>
        <v>-3960</v>
      </c>
      <c r="K107" s="80"/>
      <c r="L107" s="107" t="s">
        <v>29</v>
      </c>
    </row>
    <row r="108" spans="1:12" ht="6" customHeight="1">
      <c r="D108" s="250"/>
      <c r="E108" s="80"/>
      <c r="F108" s="257"/>
      <c r="G108" s="80"/>
      <c r="H108" s="80"/>
      <c r="I108" s="257"/>
      <c r="J108" s="80"/>
    </row>
    <row r="109" spans="1:12" ht="27.75" customHeight="1">
      <c r="A109" s="48" t="s">
        <v>178</v>
      </c>
      <c r="C109" s="200" t="s">
        <v>328</v>
      </c>
      <c r="D109" s="278"/>
      <c r="E109" s="86">
        <v>1176</v>
      </c>
      <c r="F109" s="251"/>
      <c r="G109" s="86"/>
      <c r="H109" s="235">
        <v>0</v>
      </c>
      <c r="I109" s="257"/>
      <c r="J109" s="236">
        <f>H109-E109</f>
        <v>-1176</v>
      </c>
      <c r="K109" s="80"/>
      <c r="L109" s="107" t="s">
        <v>29</v>
      </c>
    </row>
    <row r="110" spans="1:12" ht="6" customHeight="1">
      <c r="A110" s="48"/>
      <c r="C110" s="77"/>
      <c r="D110" s="278"/>
      <c r="E110" s="86"/>
      <c r="F110" s="251"/>
      <c r="G110" s="86"/>
      <c r="H110" s="233"/>
      <c r="I110" s="257"/>
      <c r="J110" s="86"/>
      <c r="K110" s="80"/>
      <c r="L110" s="3"/>
    </row>
    <row r="111" spans="1:12" ht="17.25" customHeight="1">
      <c r="A111" s="48" t="s">
        <v>269</v>
      </c>
      <c r="C111" s="77" t="s">
        <v>450</v>
      </c>
      <c r="D111" s="278"/>
      <c r="E111" s="86">
        <v>2200</v>
      </c>
      <c r="F111" s="251"/>
      <c r="G111" s="86"/>
      <c r="H111" s="235">
        <v>0</v>
      </c>
      <c r="I111" s="257"/>
      <c r="J111" s="236">
        <f>H111-E111</f>
        <v>-2200</v>
      </c>
      <c r="K111" s="80"/>
      <c r="L111" s="107" t="s">
        <v>29</v>
      </c>
    </row>
    <row r="112" spans="1:12" ht="6" customHeight="1">
      <c r="B112" s="48"/>
      <c r="C112" s="77"/>
      <c r="D112" s="278"/>
      <c r="E112" s="86"/>
      <c r="F112" s="251"/>
      <c r="G112" s="86"/>
      <c r="H112" s="233"/>
      <c r="I112" s="257"/>
      <c r="J112" s="86"/>
      <c r="K112" s="80"/>
      <c r="L112" s="3"/>
    </row>
    <row r="113" spans="1:12" ht="17.25" customHeight="1">
      <c r="A113" s="48" t="s">
        <v>306</v>
      </c>
      <c r="B113" s="48"/>
      <c r="C113" s="77" t="s">
        <v>248</v>
      </c>
      <c r="D113" s="278"/>
      <c r="E113" s="86">
        <v>9000</v>
      </c>
      <c r="F113" s="251"/>
      <c r="G113" s="86"/>
      <c r="H113" s="235">
        <v>0</v>
      </c>
      <c r="I113" s="257"/>
      <c r="J113" s="236">
        <f>H113-E113</f>
        <v>-9000</v>
      </c>
      <c r="K113" s="80"/>
      <c r="L113" s="107" t="s">
        <v>29</v>
      </c>
    </row>
    <row r="114" spans="1:12" ht="6" customHeight="1">
      <c r="D114" s="250"/>
      <c r="E114" s="80"/>
      <c r="F114" s="257"/>
      <c r="G114" s="80"/>
      <c r="H114" s="80"/>
      <c r="I114" s="257"/>
      <c r="J114" s="80"/>
    </row>
    <row r="115" spans="1:12" ht="17.25" customHeight="1">
      <c r="A115" s="48" t="s">
        <v>327</v>
      </c>
      <c r="C115" s="49" t="s">
        <v>307</v>
      </c>
      <c r="D115" s="278"/>
      <c r="E115" s="86">
        <v>2700</v>
      </c>
      <c r="F115" s="251"/>
      <c r="G115" s="86"/>
      <c r="H115" s="235">
        <v>0</v>
      </c>
      <c r="I115" s="257"/>
      <c r="J115" s="236">
        <f>H115-E115</f>
        <v>-2700</v>
      </c>
      <c r="K115" s="80"/>
      <c r="L115" s="107" t="s">
        <v>29</v>
      </c>
    </row>
    <row r="116" spans="1:12" ht="6" customHeight="1">
      <c r="A116" s="48"/>
      <c r="B116" s="48"/>
      <c r="C116" s="77"/>
      <c r="D116" s="278"/>
      <c r="E116" s="86"/>
      <c r="F116" s="251"/>
      <c r="G116" s="86"/>
      <c r="H116" s="233"/>
      <c r="I116" s="257"/>
      <c r="J116" s="86"/>
      <c r="K116" s="80"/>
      <c r="L116" s="3"/>
    </row>
    <row r="117" spans="1:12" ht="17.25" customHeight="1">
      <c r="A117" s="48"/>
      <c r="C117" s="83" t="s">
        <v>179</v>
      </c>
      <c r="D117" s="278"/>
      <c r="E117" s="231"/>
      <c r="F117" s="259">
        <f>SUM(F105:F113)</f>
        <v>0</v>
      </c>
      <c r="G117" s="231"/>
      <c r="H117" s="246">
        <f xml:space="preserve"> SUM(H105:H113)</f>
        <v>0</v>
      </c>
      <c r="I117" s="282"/>
      <c r="J117" s="246">
        <f>H117-E117</f>
        <v>0</v>
      </c>
      <c r="K117" s="84"/>
    </row>
    <row r="118" spans="1:12" ht="6" customHeight="1">
      <c r="A118" s="48"/>
      <c r="B118" s="81"/>
      <c r="C118" s="77"/>
      <c r="D118" s="77"/>
      <c r="E118" s="78"/>
      <c r="F118" s="79"/>
      <c r="G118" s="79"/>
      <c r="H118" s="82"/>
      <c r="I118" s="80"/>
      <c r="J118" s="78"/>
      <c r="K118" s="80"/>
      <c r="L118" s="3"/>
    </row>
    <row r="119" spans="1:12" ht="17.25" customHeight="1">
      <c r="A119" s="92"/>
      <c r="B119" s="92"/>
      <c r="C119" s="92"/>
      <c r="D119" s="92"/>
      <c r="E119" s="92"/>
      <c r="F119" s="92"/>
      <c r="G119" s="92"/>
      <c r="H119" s="92"/>
      <c r="I119" s="92"/>
      <c r="J119" s="92"/>
      <c r="K119" s="92"/>
      <c r="L119" s="92"/>
    </row>
    <row r="120" spans="1:12" ht="6" customHeight="1">
      <c r="A120" s="48"/>
      <c r="B120" s="81"/>
      <c r="C120" s="83"/>
      <c r="D120" s="83"/>
      <c r="E120" s="78"/>
      <c r="F120" s="79"/>
      <c r="G120" s="79"/>
      <c r="H120" s="82"/>
      <c r="I120" s="80"/>
      <c r="J120" s="78"/>
      <c r="K120" s="80"/>
      <c r="L120" s="3"/>
    </row>
    <row r="121" spans="1:12" ht="17.25" customHeight="1"/>
  </sheetData>
  <sheetProtection algorithmName="SHA-512" hashValue="ifUWUpZ/KtYLYF4DOtLZSfXM0dB9VB7VJMzc9U2EuZXsPNa8aloWfYnYqtSWtrc18dP6/7o/dUE48KjsUDt7Ug==" saltValue="/V2sMhz0SqLTNZB4fHjL0A==" spinCount="100000" sheet="1" objects="1" scenarios="1"/>
  <mergeCells count="9">
    <mergeCell ref="E20:F20"/>
    <mergeCell ref="H20:I20"/>
    <mergeCell ref="C90:I90"/>
    <mergeCell ref="A1:L1"/>
    <mergeCell ref="A3:L3"/>
    <mergeCell ref="A5:L5"/>
    <mergeCell ref="A7:L7"/>
    <mergeCell ref="A10:C10"/>
    <mergeCell ref="E12:H12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:O117"/>
  <sheetViews>
    <sheetView tabSelected="1" topLeftCell="A21" zoomScaleNormal="100" workbookViewId="0">
      <selection activeCell="K35" sqref="K35"/>
    </sheetView>
  </sheetViews>
  <sheetFormatPr defaultRowHeight="15"/>
  <cols>
    <col min="1" max="1" width="2.28515625" customWidth="1"/>
    <col min="2" max="2" width="31.42578125" customWidth="1"/>
    <col min="3" max="3" width="6.7109375" hidden="1" customWidth="1"/>
    <col min="4" max="4" width="3.7109375" customWidth="1"/>
    <col min="5" max="5" width="18.7109375" customWidth="1"/>
    <col min="6" max="6" width="3.7109375" customWidth="1"/>
    <col min="7" max="7" width="18.7109375" customWidth="1"/>
    <col min="8" max="8" width="3.7109375" customWidth="1"/>
    <col min="9" max="9" width="18.7109375" customWidth="1"/>
    <col min="10" max="10" width="3.7109375" customWidth="1"/>
    <col min="11" max="11" width="18.7109375" customWidth="1"/>
    <col min="12" max="12" width="3.7109375" customWidth="1"/>
    <col min="13" max="13" width="22.42578125" customWidth="1"/>
    <col min="14" max="14" width="3.7109375" customWidth="1"/>
    <col min="15" max="15" width="18.7109375" customWidth="1"/>
  </cols>
  <sheetData>
    <row r="1" spans="1:15" ht="26.25" customHeight="1">
      <c r="A1" s="302" t="s">
        <v>249</v>
      </c>
      <c r="B1" s="302"/>
      <c r="C1" s="302"/>
      <c r="D1" s="302"/>
      <c r="E1" s="302"/>
      <c r="F1" s="302"/>
      <c r="G1" s="302"/>
      <c r="H1" s="302"/>
      <c r="I1" s="302"/>
      <c r="J1" s="302"/>
      <c r="K1" s="175"/>
    </row>
    <row r="2" spans="1:15" ht="28.5" customHeight="1">
      <c r="A2" s="291" t="s">
        <v>22</v>
      </c>
      <c r="B2" s="291"/>
      <c r="C2" s="291"/>
      <c r="D2" s="291"/>
      <c r="E2" s="291"/>
      <c r="F2" s="291"/>
      <c r="G2" s="291"/>
      <c r="H2" s="291"/>
      <c r="I2" s="291"/>
      <c r="J2" s="291"/>
    </row>
    <row r="3" spans="1:15" ht="6" customHeight="1"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</row>
    <row r="4" spans="1:15" ht="17.25" customHeight="1">
      <c r="F4" s="176"/>
      <c r="H4" t="s">
        <v>294</v>
      </c>
      <c r="K4" s="176"/>
      <c r="L4" s="176"/>
      <c r="M4" s="176"/>
      <c r="N4" s="176"/>
      <c r="O4" s="176"/>
    </row>
    <row r="5" spans="1:15" ht="6" customHeight="1">
      <c r="B5" s="176"/>
      <c r="C5" s="176"/>
      <c r="D5" s="176"/>
      <c r="E5" s="176"/>
      <c r="F5" s="176"/>
      <c r="K5" s="176"/>
      <c r="L5" s="176"/>
      <c r="M5" s="176"/>
      <c r="N5" s="176"/>
      <c r="O5" s="176"/>
    </row>
    <row r="6" spans="1:15" ht="17.25" customHeight="1">
      <c r="B6" t="s">
        <v>3</v>
      </c>
      <c r="F6" s="176"/>
      <c r="G6" s="31"/>
      <c r="H6" t="s">
        <v>24</v>
      </c>
      <c r="K6" s="176"/>
      <c r="L6" s="176"/>
      <c r="M6" s="176"/>
      <c r="N6" s="176"/>
      <c r="O6" s="176"/>
    </row>
    <row r="7" spans="1:15" ht="6" customHeight="1">
      <c r="B7" s="176"/>
      <c r="C7" s="176"/>
      <c r="D7" s="176"/>
      <c r="E7" s="176"/>
      <c r="F7" s="176"/>
      <c r="K7" s="176"/>
      <c r="L7" s="176"/>
      <c r="M7" s="176"/>
      <c r="N7" s="176"/>
      <c r="O7" s="176"/>
    </row>
    <row r="8" spans="1:15" ht="17.25" customHeight="1">
      <c r="B8" s="26" t="s">
        <v>283</v>
      </c>
      <c r="C8" s="177"/>
      <c r="E8" s="176"/>
      <c r="F8" s="176"/>
      <c r="G8" s="34"/>
      <c r="H8" t="s">
        <v>25</v>
      </c>
      <c r="K8" s="176"/>
      <c r="L8" s="176"/>
      <c r="M8" s="176"/>
      <c r="N8" s="176"/>
      <c r="O8" s="176"/>
    </row>
    <row r="9" spans="1:15" ht="6" customHeight="1"/>
    <row r="10" spans="1:15" ht="17.25" customHeight="1">
      <c r="G10" s="35"/>
      <c r="H10" t="s">
        <v>26</v>
      </c>
    </row>
    <row r="11" spans="1:15" ht="6" customHeight="1"/>
    <row r="12" spans="1:15" ht="15" customHeight="1"/>
    <row r="13" spans="1:15" ht="58.5" customHeight="1">
      <c r="A13" s="40"/>
      <c r="B13" s="40" t="s">
        <v>15</v>
      </c>
      <c r="D13" s="40"/>
      <c r="E13" s="41" t="s">
        <v>276</v>
      </c>
      <c r="F13" s="40"/>
      <c r="G13" s="174" t="s">
        <v>277</v>
      </c>
      <c r="H13" s="40"/>
      <c r="I13" s="41" t="s">
        <v>278</v>
      </c>
      <c r="J13" s="40"/>
      <c r="K13" s="41" t="s">
        <v>279</v>
      </c>
      <c r="L13" s="40"/>
      <c r="M13" s="41" t="s">
        <v>31</v>
      </c>
      <c r="N13" s="40"/>
      <c r="O13" s="21" t="s">
        <v>9</v>
      </c>
    </row>
    <row r="14" spans="1:15" ht="15" customHeight="1"/>
    <row r="15" spans="1:15" ht="15" customHeight="1">
      <c r="A15" s="144"/>
      <c r="B15" s="178" t="s">
        <v>358</v>
      </c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</row>
    <row r="16" spans="1:15" ht="6" customHeight="1"/>
    <row r="17" spans="2:15" ht="50.1" customHeight="1">
      <c r="B17" s="37" t="s">
        <v>339</v>
      </c>
      <c r="C17" s="37"/>
      <c r="D17" s="37"/>
      <c r="E17" s="37"/>
      <c r="F17" s="37"/>
      <c r="G17" s="201">
        <v>0</v>
      </c>
      <c r="H17" s="202" t="s">
        <v>5</v>
      </c>
      <c r="I17" s="203">
        <v>0</v>
      </c>
      <c r="J17" s="37"/>
      <c r="K17" s="204">
        <f>G17*I17</f>
        <v>0</v>
      </c>
      <c r="L17" s="37"/>
      <c r="M17" s="170" t="s">
        <v>32</v>
      </c>
      <c r="N17" s="205"/>
      <c r="O17" s="37"/>
    </row>
    <row r="18" spans="2:15" ht="6" customHeight="1">
      <c r="B18" s="37"/>
      <c r="C18" s="37"/>
      <c r="D18" s="37"/>
      <c r="E18" s="37"/>
      <c r="F18" s="37"/>
      <c r="G18" s="206"/>
      <c r="H18" s="37"/>
      <c r="I18" s="205"/>
      <c r="J18" s="37"/>
      <c r="K18" s="205"/>
      <c r="L18" s="37"/>
      <c r="M18" s="37"/>
      <c r="N18" s="37"/>
      <c r="O18" s="37"/>
    </row>
    <row r="19" spans="2:15" ht="65.25" customHeight="1">
      <c r="B19" s="207" t="s">
        <v>345</v>
      </c>
      <c r="C19" s="37"/>
      <c r="D19" s="37"/>
      <c r="E19" s="37"/>
      <c r="F19" s="37"/>
      <c r="G19" s="201">
        <v>0</v>
      </c>
      <c r="H19" s="202" t="s">
        <v>5</v>
      </c>
      <c r="I19" s="203">
        <v>0</v>
      </c>
      <c r="J19" s="37"/>
      <c r="K19" s="204">
        <f>G19*I19</f>
        <v>0</v>
      </c>
      <c r="L19" s="37"/>
      <c r="M19" s="170" t="s">
        <v>32</v>
      </c>
      <c r="N19" s="208"/>
      <c r="O19" s="37"/>
    </row>
    <row r="20" spans="2:15" ht="6" customHeight="1"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</row>
    <row r="21" spans="2:15" ht="120" customHeight="1">
      <c r="B21" s="207" t="s">
        <v>346</v>
      </c>
      <c r="C21" s="37"/>
      <c r="D21" s="37"/>
      <c r="E21" s="37"/>
      <c r="F21" s="37"/>
      <c r="G21" s="201">
        <v>0</v>
      </c>
      <c r="H21" s="202"/>
      <c r="I21" s="203">
        <v>0</v>
      </c>
      <c r="J21" s="37"/>
      <c r="K21" s="204">
        <f>G21*I21</f>
        <v>0</v>
      </c>
      <c r="L21" s="37"/>
      <c r="M21" s="170" t="s">
        <v>32</v>
      </c>
      <c r="N21" s="208"/>
      <c r="O21" s="37"/>
    </row>
    <row r="22" spans="2:15" ht="6" customHeight="1">
      <c r="B22" s="37"/>
      <c r="C22" s="37"/>
      <c r="D22" s="37"/>
      <c r="E22" s="37"/>
      <c r="F22" s="37"/>
      <c r="G22" s="208"/>
      <c r="H22" s="208"/>
      <c r="I22" s="37"/>
      <c r="J22" s="37"/>
      <c r="K22" s="205"/>
      <c r="L22" s="37"/>
      <c r="M22" s="208"/>
      <c r="N22" s="208"/>
      <c r="O22" s="205"/>
    </row>
    <row r="23" spans="2:15">
      <c r="B23" s="209" t="s">
        <v>280</v>
      </c>
      <c r="C23" s="37"/>
      <c r="D23" s="37"/>
      <c r="E23" s="208">
        <v>6800000</v>
      </c>
      <c r="F23" s="37"/>
      <c r="G23" s="208"/>
      <c r="H23" s="208"/>
      <c r="I23" s="37"/>
      <c r="J23" s="37"/>
      <c r="K23" s="204">
        <f>SUM(K15:K21)</f>
        <v>0</v>
      </c>
      <c r="L23" s="37"/>
      <c r="M23" s="37"/>
      <c r="N23" s="208"/>
      <c r="O23" s="210">
        <f>K23-E23</f>
        <v>-6800000</v>
      </c>
    </row>
    <row r="24" spans="2:15" ht="6" customHeight="1">
      <c r="B24" s="37"/>
      <c r="C24" s="37"/>
      <c r="D24" s="37"/>
      <c r="E24" s="208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2:15" ht="6" customHeight="1">
      <c r="B25" s="37"/>
      <c r="C25" s="37"/>
      <c r="D25" s="37"/>
      <c r="E25" s="205"/>
      <c r="F25" s="37"/>
      <c r="G25" s="37"/>
      <c r="H25" s="37"/>
      <c r="I25" s="37"/>
      <c r="J25" s="37"/>
      <c r="K25" s="37"/>
      <c r="L25" s="37"/>
      <c r="M25" s="37"/>
      <c r="N25" s="37"/>
      <c r="O25" s="37"/>
    </row>
    <row r="26" spans="2:15" ht="6" customHeight="1">
      <c r="B26" s="37"/>
      <c r="C26" s="37"/>
      <c r="D26" s="37"/>
      <c r="E26" s="208"/>
      <c r="F26" s="37"/>
      <c r="G26" s="37"/>
      <c r="H26" s="37"/>
      <c r="I26" s="37"/>
      <c r="J26" s="37"/>
      <c r="K26" s="37"/>
      <c r="L26" s="37"/>
      <c r="M26" s="37"/>
      <c r="N26" s="37"/>
      <c r="O26" s="37"/>
    </row>
    <row r="27" spans="2:15">
      <c r="B27" s="211" t="s">
        <v>367</v>
      </c>
      <c r="C27" s="37"/>
      <c r="D27" s="37"/>
      <c r="E27" s="205">
        <v>6800000</v>
      </c>
      <c r="F27" s="37"/>
      <c r="G27" s="37"/>
      <c r="H27" s="37"/>
      <c r="I27" s="37"/>
      <c r="J27" s="37"/>
      <c r="K27" s="212">
        <f>K23</f>
        <v>0</v>
      </c>
      <c r="L27" s="37"/>
      <c r="M27" s="37"/>
      <c r="N27" s="37"/>
      <c r="O27" s="213">
        <f>K27-E27</f>
        <v>-6800000</v>
      </c>
    </row>
    <row r="28" spans="2:15" ht="6" customHeight="1">
      <c r="B28" s="37"/>
      <c r="C28" s="37"/>
      <c r="D28" s="37"/>
      <c r="E28" s="205"/>
      <c r="F28" s="37"/>
      <c r="G28" s="37"/>
      <c r="H28" s="37"/>
      <c r="I28" s="37"/>
      <c r="J28" s="37"/>
      <c r="K28" s="214"/>
      <c r="L28" s="37"/>
      <c r="M28" s="37"/>
      <c r="N28" s="37"/>
      <c r="O28" s="205"/>
    </row>
    <row r="29" spans="2:15">
      <c r="B29" s="211" t="s">
        <v>360</v>
      </c>
      <c r="C29" s="37"/>
      <c r="D29" s="37"/>
      <c r="E29" s="205">
        <f>E27*0.22</f>
        <v>1496000</v>
      </c>
      <c r="F29" s="37"/>
      <c r="G29" s="37"/>
      <c r="H29" s="37"/>
      <c r="I29" s="37"/>
      <c r="J29" s="37"/>
      <c r="K29" s="210">
        <f>K27*0.22</f>
        <v>0</v>
      </c>
      <c r="L29" s="37"/>
      <c r="M29" s="37"/>
      <c r="N29" s="37"/>
      <c r="O29" s="210">
        <f>O27*0.22</f>
        <v>-1496000</v>
      </c>
    </row>
    <row r="30" spans="2:15" ht="6" customHeight="1">
      <c r="B30" s="211"/>
      <c r="C30" s="37"/>
      <c r="D30" s="37"/>
      <c r="E30" s="205"/>
      <c r="F30" s="37"/>
      <c r="G30" s="37"/>
      <c r="H30" s="37"/>
      <c r="I30" s="37"/>
      <c r="J30" s="37"/>
      <c r="K30" s="215"/>
      <c r="L30" s="37"/>
      <c r="M30" s="37"/>
      <c r="N30" s="37"/>
      <c r="O30" s="205"/>
    </row>
    <row r="31" spans="2:15">
      <c r="B31" s="211" t="s">
        <v>368</v>
      </c>
      <c r="C31" s="37"/>
      <c r="D31" s="37"/>
      <c r="E31" s="205">
        <f>SUM(E27:E29)</f>
        <v>8296000</v>
      </c>
      <c r="F31" s="37"/>
      <c r="G31" s="37"/>
      <c r="H31" s="37"/>
      <c r="I31" s="37"/>
      <c r="J31" s="37"/>
      <c r="K31" s="210">
        <f>K27+K29</f>
        <v>0</v>
      </c>
      <c r="L31" s="37"/>
      <c r="M31" s="37"/>
      <c r="N31" s="37"/>
      <c r="O31" s="216">
        <f>O27+O29</f>
        <v>-8296000</v>
      </c>
    </row>
    <row r="32" spans="2:15"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2:15">
      <c r="B33" s="178" t="s">
        <v>359</v>
      </c>
      <c r="C33" s="178"/>
      <c r="D33" s="178"/>
      <c r="E33" s="178"/>
      <c r="F33" s="144"/>
      <c r="G33" s="144"/>
      <c r="H33" s="144"/>
      <c r="I33" s="144"/>
      <c r="J33" s="144"/>
      <c r="K33" s="144"/>
      <c r="L33" s="144"/>
      <c r="M33" s="144"/>
      <c r="N33" s="144"/>
      <c r="O33" s="144"/>
    </row>
    <row r="34" spans="2:15" ht="6" customHeight="1"/>
    <row r="35" spans="2:15" ht="50.1" customHeight="1">
      <c r="B35" s="207" t="s">
        <v>340</v>
      </c>
      <c r="C35" s="37"/>
      <c r="D35" s="37"/>
      <c r="E35" s="37"/>
      <c r="F35" s="37"/>
      <c r="G35" s="217">
        <v>0</v>
      </c>
      <c r="H35" s="202" t="s">
        <v>5</v>
      </c>
      <c r="I35" s="218">
        <v>0</v>
      </c>
      <c r="J35" s="37"/>
      <c r="K35" s="204">
        <f>G35*I35</f>
        <v>0</v>
      </c>
      <c r="L35" s="37"/>
      <c r="M35" s="170" t="s">
        <v>32</v>
      </c>
      <c r="N35" s="205"/>
      <c r="O35" s="37"/>
    </row>
    <row r="36" spans="2:15" ht="6" customHeight="1">
      <c r="B36" s="37"/>
      <c r="C36" s="37"/>
      <c r="D36" s="37"/>
      <c r="E36" s="37"/>
      <c r="F36" s="37"/>
      <c r="G36" s="206"/>
      <c r="H36" s="37"/>
      <c r="I36" s="205"/>
      <c r="J36" s="37"/>
      <c r="K36" s="205"/>
      <c r="L36" s="37"/>
      <c r="M36" s="37"/>
      <c r="N36" s="37"/>
      <c r="O36" s="37"/>
    </row>
    <row r="37" spans="2:15" ht="50.1" customHeight="1">
      <c r="B37" s="207" t="s">
        <v>341</v>
      </c>
      <c r="C37" s="37"/>
      <c r="D37" s="37"/>
      <c r="E37" s="37"/>
      <c r="F37" s="37"/>
      <c r="G37" s="217">
        <v>0</v>
      </c>
      <c r="H37" s="202" t="s">
        <v>5</v>
      </c>
      <c r="I37" s="218">
        <v>0</v>
      </c>
      <c r="J37" s="37"/>
      <c r="K37" s="204">
        <f>G37*I37</f>
        <v>0</v>
      </c>
      <c r="L37" s="37"/>
      <c r="M37" s="170" t="s">
        <v>32</v>
      </c>
      <c r="N37" s="205"/>
      <c r="O37" s="37"/>
    </row>
    <row r="38" spans="2:15" ht="6" customHeight="1">
      <c r="B38" s="37"/>
      <c r="C38" s="37"/>
      <c r="D38" s="37"/>
      <c r="E38" s="37"/>
      <c r="F38" s="37"/>
      <c r="G38" s="206"/>
      <c r="H38" s="37"/>
      <c r="I38" s="205"/>
      <c r="J38" s="37"/>
      <c r="K38" s="205"/>
      <c r="L38" s="37"/>
      <c r="M38" s="37"/>
      <c r="N38" s="37"/>
      <c r="O38" s="37"/>
    </row>
    <row r="39" spans="2:15" ht="67.5" customHeight="1">
      <c r="B39" s="207" t="s">
        <v>344</v>
      </c>
      <c r="C39" s="37"/>
      <c r="D39" s="37"/>
      <c r="E39" s="37"/>
      <c r="F39" s="37"/>
      <c r="G39" s="217">
        <v>0</v>
      </c>
      <c r="H39" s="202" t="s">
        <v>5</v>
      </c>
      <c r="I39" s="218">
        <v>0</v>
      </c>
      <c r="J39" s="37"/>
      <c r="K39" s="204">
        <f>G39*I39</f>
        <v>0</v>
      </c>
      <c r="L39" s="37"/>
      <c r="M39" s="170" t="s">
        <v>29</v>
      </c>
      <c r="N39" s="208"/>
      <c r="O39" s="37"/>
    </row>
    <row r="40" spans="2:15" ht="6" customHeight="1"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2:15" ht="109.5" customHeight="1">
      <c r="B41" s="207" t="s">
        <v>347</v>
      </c>
      <c r="C41" s="37"/>
      <c r="D41" s="37"/>
      <c r="E41" s="37"/>
      <c r="F41" s="37"/>
      <c r="G41" s="217">
        <v>0</v>
      </c>
      <c r="H41" s="202" t="s">
        <v>5</v>
      </c>
      <c r="I41" s="218">
        <v>0</v>
      </c>
      <c r="J41" s="37"/>
      <c r="K41" s="204">
        <f>G41*I41</f>
        <v>0</v>
      </c>
      <c r="L41" s="37"/>
      <c r="M41" s="170" t="s">
        <v>32</v>
      </c>
      <c r="N41" s="208"/>
      <c r="O41" s="37"/>
    </row>
    <row r="42" spans="2:15" ht="6" customHeight="1">
      <c r="B42" s="207"/>
      <c r="C42" s="37"/>
      <c r="D42" s="37"/>
      <c r="E42" s="37"/>
      <c r="F42" s="37"/>
      <c r="G42" s="208"/>
      <c r="H42" s="208"/>
      <c r="I42" s="37"/>
      <c r="J42" s="37"/>
      <c r="K42" s="205"/>
      <c r="L42" s="37"/>
      <c r="M42" s="208"/>
      <c r="N42" s="208"/>
      <c r="O42" s="205"/>
    </row>
    <row r="43" spans="2:15">
      <c r="B43" s="219" t="s">
        <v>282</v>
      </c>
      <c r="C43" s="37"/>
      <c r="D43" s="37"/>
      <c r="E43" s="208">
        <v>9260000</v>
      </c>
      <c r="F43" s="37"/>
      <c r="G43" s="208"/>
      <c r="H43" s="208"/>
      <c r="I43" s="37"/>
      <c r="J43" s="37"/>
      <c r="K43" s="204">
        <f>SUM(K35:K41)</f>
        <v>0</v>
      </c>
      <c r="L43" s="37"/>
      <c r="M43" s="37"/>
      <c r="N43" s="208"/>
      <c r="O43" s="210">
        <f>K43-E43</f>
        <v>-9260000</v>
      </c>
    </row>
    <row r="44" spans="2:15" ht="6" customHeight="1">
      <c r="B44" s="37"/>
      <c r="C44" s="37"/>
      <c r="D44" s="37"/>
      <c r="E44" s="208"/>
      <c r="F44" s="37"/>
      <c r="G44" s="208"/>
      <c r="H44" s="208"/>
      <c r="I44" s="37"/>
      <c r="J44" s="37"/>
      <c r="K44" s="205"/>
      <c r="L44" s="37"/>
      <c r="M44" s="208"/>
      <c r="N44" s="208"/>
      <c r="O44" s="205"/>
    </row>
    <row r="45" spans="2:15" ht="6" customHeight="1">
      <c r="B45" s="37"/>
      <c r="C45" s="37"/>
      <c r="D45" s="37"/>
      <c r="E45" s="205"/>
      <c r="F45" s="37"/>
      <c r="G45" s="205"/>
      <c r="H45" s="205"/>
      <c r="I45" s="37"/>
      <c r="J45" s="37"/>
      <c r="K45" s="205"/>
      <c r="L45" s="37"/>
      <c r="M45" s="37"/>
      <c r="N45" s="37"/>
      <c r="O45" s="205"/>
    </row>
    <row r="46" spans="2:15" ht="6" customHeight="1">
      <c r="B46" s="37"/>
      <c r="C46" s="37"/>
      <c r="D46" s="37"/>
      <c r="E46" s="208"/>
      <c r="F46" s="37"/>
      <c r="G46" s="208"/>
      <c r="H46" s="208"/>
      <c r="I46" s="37"/>
      <c r="J46" s="37"/>
      <c r="K46" s="220"/>
      <c r="L46" s="37"/>
      <c r="M46" s="208"/>
      <c r="N46" s="208"/>
      <c r="O46" s="205"/>
    </row>
    <row r="47" spans="2:15">
      <c r="B47" s="211" t="s">
        <v>369</v>
      </c>
      <c r="C47" s="221"/>
      <c r="D47" s="205"/>
      <c r="E47" s="205">
        <v>9260000</v>
      </c>
      <c r="F47" s="37"/>
      <c r="G47" s="205"/>
      <c r="H47" s="205"/>
      <c r="I47" s="37"/>
      <c r="J47" s="37"/>
      <c r="K47" s="212">
        <f>K43</f>
        <v>0</v>
      </c>
      <c r="L47" s="37"/>
      <c r="M47" s="37"/>
      <c r="N47" s="37"/>
      <c r="O47" s="213">
        <f>K47-E47</f>
        <v>-9260000</v>
      </c>
    </row>
    <row r="48" spans="2:15" ht="6" customHeight="1">
      <c r="B48" s="37"/>
      <c r="C48" s="222"/>
      <c r="D48" s="205"/>
      <c r="E48" s="205"/>
      <c r="F48" s="37"/>
      <c r="G48" s="205"/>
      <c r="H48" s="205"/>
      <c r="I48" s="37"/>
      <c r="J48" s="37"/>
      <c r="K48" s="214"/>
      <c r="L48" s="37"/>
      <c r="M48" s="37"/>
      <c r="N48" s="37"/>
      <c r="O48" s="205"/>
    </row>
    <row r="49" spans="2:15">
      <c r="B49" s="211" t="s">
        <v>361</v>
      </c>
      <c r="C49" s="221"/>
      <c r="D49" s="205"/>
      <c r="E49" s="205">
        <f>E47*0.22</f>
        <v>2037200</v>
      </c>
      <c r="F49" s="37"/>
      <c r="G49" s="205"/>
      <c r="H49" s="205"/>
      <c r="I49" s="37"/>
      <c r="J49" s="37"/>
      <c r="K49" s="210">
        <f>K47*0.22</f>
        <v>0</v>
      </c>
      <c r="L49" s="37"/>
      <c r="M49" s="37"/>
      <c r="N49" s="37"/>
      <c r="O49" s="210">
        <f>O47*0.22</f>
        <v>-2037200</v>
      </c>
    </row>
    <row r="50" spans="2:15" ht="6" customHeight="1">
      <c r="B50" s="211"/>
      <c r="C50" s="221"/>
      <c r="D50" s="205"/>
      <c r="E50" s="205"/>
      <c r="F50" s="37"/>
      <c r="G50" s="205"/>
      <c r="H50" s="205"/>
      <c r="I50" s="37"/>
      <c r="J50" s="37"/>
      <c r="K50" s="215"/>
      <c r="L50" s="37"/>
      <c r="M50" s="37"/>
      <c r="N50" s="37"/>
      <c r="O50" s="205"/>
    </row>
    <row r="51" spans="2:15">
      <c r="B51" s="211" t="s">
        <v>370</v>
      </c>
      <c r="C51" s="221"/>
      <c r="D51" s="205"/>
      <c r="E51" s="205">
        <f>E47+E49</f>
        <v>11297200</v>
      </c>
      <c r="F51" s="37"/>
      <c r="G51" s="205"/>
      <c r="H51" s="205"/>
      <c r="I51" s="37"/>
      <c r="J51" s="37"/>
      <c r="K51" s="210">
        <f>K47+K49</f>
        <v>0</v>
      </c>
      <c r="L51" s="37"/>
      <c r="M51" s="37"/>
      <c r="N51" s="37"/>
      <c r="O51" s="216">
        <f>O47+O49</f>
        <v>-11297200</v>
      </c>
    </row>
    <row r="52" spans="2:15" ht="6" customHeight="1"/>
    <row r="53" spans="2:15" ht="15" customHeight="1">
      <c r="B53" s="178" t="s">
        <v>365</v>
      </c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</row>
    <row r="54" spans="2:15" ht="6" customHeight="1"/>
    <row r="55" spans="2:15" ht="17.25">
      <c r="B55" s="37" t="s">
        <v>342</v>
      </c>
      <c r="C55" s="37"/>
      <c r="D55" s="37"/>
      <c r="E55" s="37"/>
      <c r="F55" s="37"/>
      <c r="G55" s="201">
        <v>0</v>
      </c>
      <c r="H55" s="202" t="s">
        <v>5</v>
      </c>
      <c r="I55" s="203">
        <v>0</v>
      </c>
      <c r="J55" s="37"/>
      <c r="K55" s="204">
        <f>G55*I55</f>
        <v>0</v>
      </c>
      <c r="L55" s="37"/>
      <c r="M55" s="170" t="s">
        <v>32</v>
      </c>
      <c r="N55" s="205"/>
      <c r="O55" s="37"/>
    </row>
    <row r="56" spans="2:15" ht="6" customHeight="1">
      <c r="B56" s="37"/>
      <c r="C56" s="37"/>
      <c r="D56" s="37"/>
      <c r="E56" s="37"/>
      <c r="F56" s="37"/>
      <c r="G56" s="206"/>
      <c r="H56" s="37"/>
      <c r="I56" s="205"/>
      <c r="J56" s="37"/>
      <c r="K56" s="205"/>
      <c r="L56" s="37"/>
      <c r="M56" s="37"/>
      <c r="N56" s="37"/>
      <c r="O56" s="37"/>
    </row>
    <row r="57" spans="2:15" ht="75">
      <c r="B57" s="207" t="s">
        <v>343</v>
      </c>
      <c r="C57" s="37"/>
      <c r="D57" s="37"/>
      <c r="E57" s="37"/>
      <c r="F57" s="37"/>
      <c r="G57" s="201">
        <v>0</v>
      </c>
      <c r="H57" s="202" t="s">
        <v>5</v>
      </c>
      <c r="I57" s="203">
        <v>0</v>
      </c>
      <c r="J57" s="37"/>
      <c r="K57" s="204">
        <f>G57*I57</f>
        <v>0</v>
      </c>
      <c r="L57" s="37"/>
      <c r="M57" s="170" t="s">
        <v>32</v>
      </c>
      <c r="N57" s="208"/>
      <c r="O57" s="37"/>
    </row>
    <row r="58" spans="2:15" ht="6" customHeight="1">
      <c r="B58" s="207"/>
      <c r="C58" s="37"/>
    </row>
    <row r="59" spans="2:15">
      <c r="B59" s="209" t="s">
        <v>281</v>
      </c>
      <c r="K59" s="212">
        <f>SUM(K55:K57)</f>
        <v>0</v>
      </c>
    </row>
    <row r="60" spans="2:15" ht="6" customHeight="1">
      <c r="B60" s="209"/>
    </row>
    <row r="61" spans="2:15">
      <c r="B61" s="211" t="s">
        <v>16</v>
      </c>
      <c r="K61" s="225">
        <f>K59*0.22</f>
        <v>0</v>
      </c>
    </row>
    <row r="62" spans="2:15" ht="6" customHeight="1">
      <c r="B62" s="209"/>
    </row>
    <row r="63" spans="2:15">
      <c r="B63" s="211" t="s">
        <v>17</v>
      </c>
      <c r="K63" s="226">
        <f>SUM(K59:K61)</f>
        <v>0</v>
      </c>
    </row>
    <row r="64" spans="2:15" ht="6" customHeight="1"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</row>
    <row r="65" spans="2:15" ht="15" customHeight="1">
      <c r="B65" s="303" t="s">
        <v>355</v>
      </c>
      <c r="C65" s="304"/>
      <c r="D65" s="304"/>
      <c r="E65" s="304"/>
      <c r="F65" s="304"/>
      <c r="G65" s="304"/>
      <c r="H65" s="304"/>
      <c r="I65" s="304"/>
      <c r="J65" s="304"/>
      <c r="K65" s="304"/>
      <c r="L65" s="304"/>
      <c r="M65" s="304"/>
      <c r="N65" s="304"/>
      <c r="O65" s="304"/>
    </row>
    <row r="66" spans="2:15" ht="6" customHeight="1"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</row>
    <row r="67" spans="2:15" ht="125.25" customHeight="1">
      <c r="B67" s="207" t="s">
        <v>356</v>
      </c>
      <c r="C67" s="37"/>
      <c r="D67" s="37"/>
      <c r="E67" s="37"/>
      <c r="F67" s="37"/>
      <c r="G67" s="201">
        <v>0</v>
      </c>
      <c r="H67" s="202" t="s">
        <v>5</v>
      </c>
      <c r="I67" s="203">
        <v>0</v>
      </c>
      <c r="J67" s="37"/>
      <c r="K67" s="204">
        <f>G67*I67</f>
        <v>0</v>
      </c>
      <c r="L67" s="37"/>
      <c r="M67" s="170" t="s">
        <v>32</v>
      </c>
      <c r="N67" s="37"/>
      <c r="O67" s="37"/>
    </row>
    <row r="68" spans="2:15" ht="6" customHeight="1"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</row>
    <row r="69" spans="2:15" ht="155.25" customHeight="1">
      <c r="B69" s="207" t="s">
        <v>357</v>
      </c>
      <c r="C69" s="37"/>
      <c r="D69" s="37"/>
      <c r="E69" s="37"/>
      <c r="F69" s="37"/>
      <c r="G69" s="201">
        <v>0</v>
      </c>
      <c r="H69" s="202" t="s">
        <v>5</v>
      </c>
      <c r="I69" s="203">
        <v>0</v>
      </c>
      <c r="J69" s="37"/>
      <c r="K69" s="204">
        <f>G69*I69</f>
        <v>0</v>
      </c>
      <c r="L69" s="37"/>
      <c r="M69" s="170" t="s">
        <v>32</v>
      </c>
      <c r="N69" s="208"/>
      <c r="O69" s="37"/>
    </row>
    <row r="70" spans="2:15" ht="6" customHeight="1">
      <c r="B70" s="37"/>
      <c r="C70" s="37"/>
      <c r="D70" s="37"/>
      <c r="E70" s="37"/>
      <c r="F70" s="37"/>
      <c r="G70" s="208"/>
      <c r="H70" s="208"/>
      <c r="I70" s="37"/>
      <c r="J70" s="37"/>
      <c r="K70" s="205"/>
      <c r="L70" s="37"/>
      <c r="M70" s="208"/>
      <c r="N70" s="208"/>
      <c r="O70" s="205"/>
    </row>
    <row r="71" spans="2:15" ht="15" customHeight="1">
      <c r="B71" s="209" t="s">
        <v>281</v>
      </c>
      <c r="C71" s="37"/>
      <c r="D71" s="37"/>
      <c r="E71" s="208"/>
      <c r="F71" s="37"/>
      <c r="G71" s="208"/>
      <c r="H71" s="208"/>
      <c r="I71" s="37"/>
      <c r="J71" s="37"/>
      <c r="K71" s="212">
        <f>SUM(K67:K69)</f>
        <v>0</v>
      </c>
      <c r="L71" s="37"/>
      <c r="M71" s="37"/>
      <c r="N71" s="208"/>
      <c r="O71" s="210">
        <f>K71-E71</f>
        <v>0</v>
      </c>
    </row>
    <row r="72" spans="2:15" ht="6" customHeight="1"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</row>
    <row r="73" spans="2:15" ht="15" customHeight="1">
      <c r="B73" s="211" t="s">
        <v>16</v>
      </c>
      <c r="C73" s="37"/>
      <c r="D73" s="37"/>
      <c r="E73" s="37"/>
      <c r="F73" s="37"/>
      <c r="G73" s="37"/>
      <c r="H73" s="37"/>
      <c r="I73" s="37"/>
      <c r="J73" s="37"/>
      <c r="K73" s="227">
        <f>K71*0.22</f>
        <v>0</v>
      </c>
      <c r="L73" s="37"/>
      <c r="M73" s="37"/>
      <c r="N73" s="37"/>
      <c r="O73" s="37"/>
    </row>
    <row r="74" spans="2:15" ht="6" customHeight="1"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</row>
    <row r="75" spans="2:15" ht="15" customHeight="1">
      <c r="B75" s="211" t="s">
        <v>17</v>
      </c>
      <c r="C75" s="37"/>
      <c r="D75" s="37"/>
      <c r="E75" s="37"/>
      <c r="F75" s="37"/>
      <c r="G75" s="37"/>
      <c r="H75" s="37"/>
      <c r="I75" s="37"/>
      <c r="J75" s="37"/>
      <c r="K75" s="228">
        <f>SUM(K71:K73)</f>
        <v>0</v>
      </c>
      <c r="L75" s="37"/>
      <c r="M75" s="37"/>
      <c r="N75" s="37"/>
      <c r="O75" s="37"/>
    </row>
    <row r="76" spans="2:15" ht="6" customHeight="1"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</row>
    <row r="77" spans="2:15" ht="15" customHeight="1">
      <c r="B77" s="303" t="s">
        <v>366</v>
      </c>
      <c r="C77" s="303"/>
      <c r="D77" s="303"/>
      <c r="E77" s="303"/>
      <c r="F77" s="303"/>
      <c r="G77" s="303"/>
      <c r="H77" s="303"/>
      <c r="I77" s="303"/>
      <c r="J77" s="303"/>
      <c r="K77" s="303"/>
      <c r="L77" s="303"/>
      <c r="M77" s="303"/>
      <c r="N77" s="303"/>
      <c r="O77" s="303"/>
    </row>
    <row r="78" spans="2:15" ht="6" customHeight="1"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</row>
    <row r="79" spans="2:15">
      <c r="B79" s="211" t="s">
        <v>363</v>
      </c>
      <c r="C79" s="37"/>
      <c r="D79" s="37"/>
      <c r="E79" s="205">
        <v>4100000</v>
      </c>
      <c r="F79" s="37"/>
      <c r="G79" s="37"/>
      <c r="H79" s="37"/>
      <c r="I79" s="37"/>
      <c r="J79" s="37"/>
      <c r="K79" s="212">
        <f>SUM(K59+K71)</f>
        <v>0</v>
      </c>
      <c r="L79" s="37"/>
      <c r="M79" s="37"/>
      <c r="N79" s="37"/>
      <c r="O79" s="213">
        <f>K79-E79</f>
        <v>-4100000</v>
      </c>
    </row>
    <row r="80" spans="2:15" ht="6" customHeight="1">
      <c r="B80" s="37"/>
      <c r="C80" s="37"/>
      <c r="D80" s="37"/>
      <c r="E80" s="205"/>
      <c r="F80" s="37"/>
      <c r="G80" s="37"/>
      <c r="H80" s="37"/>
      <c r="I80" s="37"/>
      <c r="J80" s="37"/>
      <c r="K80" s="214"/>
      <c r="L80" s="37"/>
      <c r="M80" s="37"/>
      <c r="N80" s="37"/>
      <c r="O80" s="205"/>
    </row>
    <row r="81" spans="2:15">
      <c r="B81" s="211" t="s">
        <v>362</v>
      </c>
      <c r="C81" s="37"/>
      <c r="D81" s="37"/>
      <c r="E81" s="205">
        <f>E79*0.22</f>
        <v>902000</v>
      </c>
      <c r="F81" s="37"/>
      <c r="G81" s="37"/>
      <c r="H81" s="37"/>
      <c r="I81" s="37"/>
      <c r="J81" s="37"/>
      <c r="K81" s="210">
        <f>K79*0.22</f>
        <v>0</v>
      </c>
      <c r="L81" s="37"/>
      <c r="M81" s="37"/>
      <c r="N81" s="37"/>
      <c r="O81" s="210">
        <f>O79*0.22</f>
        <v>-902000</v>
      </c>
    </row>
    <row r="82" spans="2:15" ht="6" customHeight="1">
      <c r="B82" s="211"/>
      <c r="C82" s="37"/>
      <c r="D82" s="37"/>
      <c r="E82" s="205"/>
      <c r="F82" s="37"/>
      <c r="G82" s="37"/>
      <c r="H82" s="37"/>
      <c r="I82" s="37"/>
      <c r="J82" s="37"/>
      <c r="K82" s="215"/>
      <c r="L82" s="37"/>
      <c r="M82" s="37"/>
      <c r="N82" s="37"/>
      <c r="O82" s="205"/>
    </row>
    <row r="83" spans="2:15">
      <c r="B83" s="211" t="s">
        <v>364</v>
      </c>
      <c r="C83" s="37"/>
      <c r="D83" s="37"/>
      <c r="E83" s="205">
        <f>SUM(E79:E81)</f>
        <v>5002000</v>
      </c>
      <c r="F83" s="37"/>
      <c r="G83" s="37"/>
      <c r="H83" s="37"/>
      <c r="I83" s="37"/>
      <c r="J83" s="37"/>
      <c r="K83" s="210">
        <f>K79+K81</f>
        <v>0</v>
      </c>
      <c r="L83" s="37"/>
      <c r="M83" s="37"/>
      <c r="N83" s="37"/>
      <c r="O83" s="216">
        <f>O79+O81</f>
        <v>-5002000</v>
      </c>
    </row>
    <row r="84" spans="2:15"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</row>
    <row r="110" spans="2:9" ht="17.25" customHeight="1">
      <c r="B110" s="90" t="s">
        <v>354</v>
      </c>
      <c r="C110" s="223"/>
      <c r="D110" s="223"/>
      <c r="E110" s="223"/>
      <c r="F110" s="223"/>
      <c r="G110" s="223"/>
      <c r="H110" s="223"/>
      <c r="I110" s="223"/>
    </row>
    <row r="111" spans="2:9">
      <c r="E111" t="s">
        <v>352</v>
      </c>
    </row>
    <row r="112" spans="2:9">
      <c r="E112" t="s">
        <v>351</v>
      </c>
    </row>
    <row r="113" spans="2:5">
      <c r="E113" t="s">
        <v>350</v>
      </c>
    </row>
    <row r="114" spans="2:5">
      <c r="E114" t="s">
        <v>353</v>
      </c>
    </row>
    <row r="115" spans="2:5">
      <c r="B115" s="90" t="s">
        <v>348</v>
      </c>
      <c r="E115" t="s">
        <v>349</v>
      </c>
    </row>
    <row r="116" spans="2:5">
      <c r="B116" s="224"/>
    </row>
    <row r="117" spans="2:5">
      <c r="B117" s="65"/>
    </row>
  </sheetData>
  <sheetProtection algorithmName="SHA-512" hashValue="aTX033u9w5zky/7P/5caykvD4Lm79li8lZ2G20iK8KQdYRuwCSU93C0zuuRhX047huZAEWyLs6xw3OtaVQHT8w==" saltValue="74uvlJJgukEmjaIezuDabw==" spinCount="100000" sheet="1" objects="1" scenarios="1"/>
  <mergeCells count="4">
    <mergeCell ref="A1:J1"/>
    <mergeCell ref="A2:J2"/>
    <mergeCell ref="B65:O65"/>
    <mergeCell ref="B77:O77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r 3 n D V K O / W R 2 l A A A A 9 g A A A B I A H A B D b 2 5 m a W c v U G F j a 2 F n Z S 5 4 b W w g o h g A K K A U A A A A A A A A A A A A A A A A A A A A A A A A A A A A h Y 8 x D o I w G I W v Q r r T l q K J I T 9 l c D K R x I T E u D a l Q i M U Q 4 v l b g 4 e y S u I U d T N 8 X 3 v G 9 6 7 X 2 + Q j W 0 T X F R v d W d S F G G K A m V k V 2 p T p W h w x 3 C F M g 4 7 I U + i U s E k G 5 u M t k x R 7 d w 5 I c R 7 j 3 2 M u 7 4 i j N K I H P J t I W v V C v S R 9 X 8 5 1 M Y 6 Y a R C H P a v M Z z h i C 5 x v G C Y A p k h 5 N p 8 B T b t f b Y / E N Z D 4 4 Z e c d u E x Q b I H I G 8 P / A H U E s D B B Q A A g A I A K 9 5 w 1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v e c N U K I p H u A 4 A A A A R A A A A E w A c A E Z v c m 1 1 b G F z L 1 N l Y 3 R p b 2 4 x L m 0 g o h g A K K A U A A A A A A A A A A A A A A A A A A A A A A A A A A A A K 0 5 N L s n M z 1 M I h t C G 1 g B Q S w E C L Q A U A A I A C A C v e c N U o 7 9 Z H a U A A A D 2 A A A A E g A A A A A A A A A A A A A A A A A A A A A A Q 2 9 u Z m l n L 1 B h Y 2 t h Z 2 U u e G 1 s U E s B A i 0 A F A A C A A g A r 3 n D V A / K 6 a u k A A A A 6 Q A A A B M A A A A A A A A A A A A A A A A A 8 Q A A A F t D b 2 5 0 Z W 5 0 X 1 R 5 c G V z X S 5 4 b W x Q S w E C L Q A U A A I A C A C v e c N U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O k V m r y F e 2 E m 1 S y I k w / w K m Q A A A A A C A A A A A A A Q Z g A A A A E A A C A A A A D z J a d R A a x 8 n v k Z i 4 e u t k d h X V J p D w M G 1 T N k S o X R B 6 / 1 Q A A A A A A O g A A A A A I A A C A A A A B 6 q + T Z a d D Z R K W 9 6 U + Q J Y A V b h 8 V X R T 5 7 c P s Z I 5 v R K 3 u S V A A A A D f e 0 w 7 i 9 y 7 l 9 t 9 c u X 0 T U w I R v u O Y K t g 2 L Q u Y K A G a E 5 P C N j 0 r M H b I 8 u g y R x y v v 9 h y Z C R m 5 M b N l 3 3 o 3 P p Z f y i b + 1 5 1 B N j t U Y G n B 6 K b F 3 g D 6 m B T E A A A A A + M V R h K Y l G G K R B A V q j B Z D J C x S I 6 w S g t 7 D 9 r V c Y W 6 w G x t Q U N B S h n D q s x Z h h e a Z W j k R b B L h G 9 k F 9 t h d x b t q M b + F 4 < / D a t a M a s h u p > 
</file>

<file path=customXml/itemProps1.xml><?xml version="1.0" encoding="utf-8"?>
<ds:datastoreItem xmlns:ds="http://schemas.openxmlformats.org/officeDocument/2006/customXml" ds:itemID="{16BFD140-1832-4D0D-8584-B8870D32EFB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5</vt:i4>
      </vt:variant>
    </vt:vector>
  </HeadingPairs>
  <TitlesOfParts>
    <vt:vector size="5" baseType="lpstr">
      <vt:lpstr>SKUPNI PODATKI</vt:lpstr>
      <vt:lpstr>VRTEC </vt:lpstr>
      <vt:lpstr>OŠ - ŠPORTNA DVORANA+REKONST</vt:lpstr>
      <vt:lpstr>NOGOMETNO ATLETSKI STADION S ŠP</vt:lpstr>
      <vt:lpstr>VREDNOST INVESTICIJE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ab40</cp:lastModifiedBy>
  <cp:lastPrinted>2022-06-29T12:49:34Z</cp:lastPrinted>
  <dcterms:created xsi:type="dcterms:W3CDTF">2022-01-24T13:10:00Z</dcterms:created>
  <dcterms:modified xsi:type="dcterms:W3CDTF">2024-08-02T09:40:40Z</dcterms:modified>
</cp:coreProperties>
</file>