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/>
  <mc:AlternateContent xmlns:mc="http://schemas.openxmlformats.org/markup-compatibility/2006">
    <mc:Choice Requires="x15">
      <x15ac:absPath xmlns:x15ac="http://schemas.microsoft.com/office/spreadsheetml/2010/11/ac" url="/Users/SpelaNardoni/Documents/2024/2024_IRIS natecaj/NATECAJ CENTER IRIS_oddaja 14 11 2024/C_NATECAJNE PODLOGE/C_03_Preglednica povrsin/"/>
    </mc:Choice>
  </mc:AlternateContent>
  <xr:revisionPtr revIDLastSave="0" documentId="13_ncr:1_{CE749DF4-2457-D149-8CB7-EB59B8F682CC}" xr6:coauthVersionLast="47" xr6:coauthVersionMax="47" xr10:uidLastSave="{00000000-0000-0000-0000-000000000000}"/>
  <bookViews>
    <workbookView xWindow="1680" yWindow="500" windowWidth="26920" windowHeight="16620" tabRatio="414" activeTab="1" xr2:uid="{00000000-000D-0000-FFFF-FFFF00000000}"/>
  </bookViews>
  <sheets>
    <sheet name="Center IRIS program " sheetId="12" r:id="rId1"/>
    <sheet name="IRIS-NOVOGRADNJA" sheetId="8" r:id="rId2"/>
    <sheet name="Podzemna garaža" sheetId="4" r:id="rId3"/>
    <sheet name="Zunanje površine " sheetId="10" r:id="rId4"/>
    <sheet name="OCENA INVESTICIJE" sheetId="11" r:id="rId5"/>
  </sheets>
  <calcPr calcId="191029"/>
  <customWorkbookViews>
    <customWorkbookView name="1" guid="{D4F3B7D4-8494-4215-B5E6-28A461F77DF5}" xWindow="787" yWindow="32" windowWidth="1362" windowHeight="729" tabRatio="36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58" i="8" l="1"/>
  <c r="L158" i="8"/>
  <c r="F158" i="8"/>
  <c r="F169" i="8"/>
  <c r="L169" i="8"/>
  <c r="N169" i="8"/>
  <c r="F163" i="8"/>
  <c r="L163" i="8"/>
  <c r="N163" i="8"/>
  <c r="N160" i="8"/>
  <c r="N159" i="8"/>
  <c r="L186" i="8"/>
  <c r="N186" i="8" s="1"/>
  <c r="L30" i="8"/>
  <c r="L29" i="8"/>
  <c r="L28" i="8"/>
  <c r="L26" i="8"/>
  <c r="L27" i="8"/>
  <c r="L23" i="8"/>
  <c r="L22" i="8"/>
  <c r="L21" i="8"/>
  <c r="L185" i="8"/>
  <c r="L17" i="8"/>
  <c r="L16" i="8"/>
  <c r="L15" i="8"/>
  <c r="L14" i="8"/>
  <c r="L11" i="8"/>
  <c r="L10" i="8"/>
  <c r="L9" i="8"/>
  <c r="F27" i="10"/>
  <c r="E27" i="10"/>
  <c r="I14" i="10"/>
  <c r="I15" i="10"/>
  <c r="I16" i="10"/>
  <c r="I22" i="10"/>
  <c r="I8" i="10"/>
  <c r="I9" i="10"/>
  <c r="I10" i="10"/>
  <c r="I7" i="10"/>
  <c r="L170" i="8"/>
  <c r="L104" i="8"/>
  <c r="D9" i="11" l="1"/>
  <c r="D8" i="11"/>
  <c r="D7" i="11"/>
  <c r="D6" i="11"/>
  <c r="D5" i="11"/>
  <c r="I13" i="10"/>
  <c r="E15" i="10"/>
  <c r="F7" i="12" l="1"/>
  <c r="F9" i="12" s="1"/>
  <c r="C7" i="12"/>
  <c r="C9" i="12" s="1"/>
  <c r="E16" i="10"/>
  <c r="D11" i="4"/>
  <c r="G10" i="4"/>
  <c r="G6" i="4"/>
  <c r="G4" i="4" s="1"/>
  <c r="L154" i="8" s="1"/>
  <c r="F65" i="8" l="1"/>
  <c r="C10" i="11" l="1"/>
  <c r="D10" i="11"/>
  <c r="E7" i="11"/>
  <c r="E9" i="11"/>
  <c r="I21" i="10"/>
  <c r="E21" i="10"/>
  <c r="I11" i="10" l="1"/>
  <c r="N185" i="8"/>
  <c r="L184" i="8"/>
  <c r="L183" i="8"/>
  <c r="L182" i="8"/>
  <c r="L181" i="8"/>
  <c r="L180" i="8"/>
  <c r="L179" i="8"/>
  <c r="L178" i="8"/>
  <c r="L177" i="8"/>
  <c r="L176" i="8"/>
  <c r="L175" i="8"/>
  <c r="L174" i="8"/>
  <c r="L173" i="8"/>
  <c r="L172" i="8"/>
  <c r="L171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L151" i="8"/>
  <c r="L128" i="8"/>
  <c r="F128" i="8"/>
  <c r="N129" i="8"/>
  <c r="N128" i="8" s="1"/>
  <c r="L148" i="8"/>
  <c r="L147" i="8"/>
  <c r="L145" i="8"/>
  <c r="L144" i="8"/>
  <c r="L142" i="8"/>
  <c r="L141" i="8"/>
  <c r="L140" i="8"/>
  <c r="L139" i="8"/>
  <c r="L138" i="8"/>
  <c r="L137" i="8"/>
  <c r="L136" i="8"/>
  <c r="N155" i="8"/>
  <c r="N154" i="8"/>
  <c r="N153" i="8"/>
  <c r="N152" i="8"/>
  <c r="F151" i="8"/>
  <c r="F148" i="8"/>
  <c r="F147" i="8"/>
  <c r="F145" i="8"/>
  <c r="F144" i="8"/>
  <c r="F142" i="8"/>
  <c r="F141" i="8"/>
  <c r="F140" i="8"/>
  <c r="F139" i="8"/>
  <c r="F138" i="8"/>
  <c r="F137" i="8"/>
  <c r="F136" i="8"/>
  <c r="L124" i="8"/>
  <c r="L123" i="8"/>
  <c r="L122" i="8"/>
  <c r="L121" i="8"/>
  <c r="L120" i="8"/>
  <c r="L119" i="8"/>
  <c r="L118" i="8"/>
  <c r="L117" i="8"/>
  <c r="L116" i="8"/>
  <c r="L114" i="8"/>
  <c r="L113" i="8"/>
  <c r="F124" i="8"/>
  <c r="F123" i="8"/>
  <c r="F122" i="8"/>
  <c r="F121" i="8"/>
  <c r="F120" i="8"/>
  <c r="F119" i="8"/>
  <c r="F118" i="8"/>
  <c r="F117" i="8"/>
  <c r="F116" i="8"/>
  <c r="F114" i="8"/>
  <c r="F113" i="8"/>
  <c r="L108" i="8"/>
  <c r="L107" i="8"/>
  <c r="L106" i="8"/>
  <c r="L105" i="8"/>
  <c r="L103" i="8"/>
  <c r="L102" i="8"/>
  <c r="L101" i="8"/>
  <c r="L100" i="8"/>
  <c r="L99" i="8"/>
  <c r="L97" i="8"/>
  <c r="L96" i="8"/>
  <c r="L95" i="8"/>
  <c r="L94" i="8"/>
  <c r="L93" i="8"/>
  <c r="L92" i="8"/>
  <c r="L91" i="8"/>
  <c r="L90" i="8"/>
  <c r="L89" i="8"/>
  <c r="L88" i="8"/>
  <c r="F108" i="8"/>
  <c r="F107" i="8"/>
  <c r="F106" i="8"/>
  <c r="F105" i="8"/>
  <c r="F104" i="8"/>
  <c r="F103" i="8"/>
  <c r="F102" i="8"/>
  <c r="F101" i="8"/>
  <c r="F100" i="8"/>
  <c r="F99" i="8"/>
  <c r="F97" i="8"/>
  <c r="F96" i="8"/>
  <c r="F95" i="8"/>
  <c r="F94" i="8"/>
  <c r="F93" i="8"/>
  <c r="F92" i="8"/>
  <c r="F91" i="8"/>
  <c r="F90" i="8"/>
  <c r="F89" i="8"/>
  <c r="F88" i="8"/>
  <c r="L83" i="8"/>
  <c r="L82" i="8"/>
  <c r="L81" i="8"/>
  <c r="L80" i="8"/>
  <c r="L79" i="8"/>
  <c r="L78" i="8"/>
  <c r="L77" i="8"/>
  <c r="L76" i="8"/>
  <c r="L75" i="8"/>
  <c r="L74" i="8"/>
  <c r="L73" i="8"/>
  <c r="L72" i="8"/>
  <c r="L71" i="8"/>
  <c r="L70" i="8"/>
  <c r="L68" i="8"/>
  <c r="L67" i="8"/>
  <c r="L66" i="8"/>
  <c r="L65" i="8"/>
  <c r="F83" i="8"/>
  <c r="F79" i="8"/>
  <c r="F78" i="8"/>
  <c r="F77" i="8"/>
  <c r="F76" i="8"/>
  <c r="F75" i="8"/>
  <c r="F74" i="8"/>
  <c r="F73" i="8"/>
  <c r="F72" i="8"/>
  <c r="F71" i="8"/>
  <c r="F70" i="8"/>
  <c r="F68" i="8"/>
  <c r="F67" i="8"/>
  <c r="F66" i="8"/>
  <c r="L61" i="8"/>
  <c r="L60" i="8"/>
  <c r="L59" i="8"/>
  <c r="L58" i="8"/>
  <c r="L57" i="8"/>
  <c r="L56" i="8"/>
  <c r="L55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L37" i="8"/>
  <c r="L36" i="8"/>
  <c r="L35" i="8"/>
  <c r="F37" i="8"/>
  <c r="F36" i="8"/>
  <c r="F35" i="8"/>
  <c r="F30" i="8"/>
  <c r="F29" i="8"/>
  <c r="F28" i="8"/>
  <c r="F27" i="8"/>
  <c r="F26" i="8"/>
  <c r="F23" i="8"/>
  <c r="F22" i="8"/>
  <c r="F21" i="8"/>
  <c r="F10" i="8"/>
  <c r="F15" i="8"/>
  <c r="F69" i="8" l="1"/>
  <c r="F64" i="8" s="1"/>
  <c r="F112" i="8"/>
  <c r="L143" i="8"/>
  <c r="L135" i="8"/>
  <c r="L115" i="8"/>
  <c r="L112" i="8"/>
  <c r="L87" i="8"/>
  <c r="L69" i="8"/>
  <c r="L64" i="8" s="1"/>
  <c r="L146" i="8"/>
  <c r="L98" i="8"/>
  <c r="F87" i="8"/>
  <c r="F115" i="8"/>
  <c r="F98" i="8"/>
  <c r="F146" i="8"/>
  <c r="F40" i="8"/>
  <c r="F143" i="8"/>
  <c r="F135" i="8"/>
  <c r="N173" i="8"/>
  <c r="N140" i="8"/>
  <c r="N141" i="8"/>
  <c r="N177" i="8"/>
  <c r="F188" i="8"/>
  <c r="F166" i="8" s="1"/>
  <c r="N172" i="8"/>
  <c r="N175" i="8"/>
  <c r="N184" i="8"/>
  <c r="N174" i="8"/>
  <c r="N182" i="8"/>
  <c r="N181" i="8"/>
  <c r="L40" i="8"/>
  <c r="N179" i="8"/>
  <c r="N183" i="8"/>
  <c r="N171" i="8"/>
  <c r="N176" i="8"/>
  <c r="N178" i="8"/>
  <c r="N180" i="8"/>
  <c r="I6" i="10"/>
  <c r="I5" i="10" s="1"/>
  <c r="L25" i="8"/>
  <c r="L188" i="8"/>
  <c r="L166" i="8" s="1"/>
  <c r="N170" i="8"/>
  <c r="N142" i="8"/>
  <c r="N137" i="8"/>
  <c r="N144" i="8"/>
  <c r="N136" i="8"/>
  <c r="N145" i="8"/>
  <c r="N147" i="8"/>
  <c r="N139" i="8"/>
  <c r="N148" i="8"/>
  <c r="N138" i="8"/>
  <c r="N151" i="8"/>
  <c r="N94" i="8"/>
  <c r="N103" i="8"/>
  <c r="N120" i="8"/>
  <c r="N108" i="8"/>
  <c r="N117" i="8"/>
  <c r="N121" i="8"/>
  <c r="N118" i="8"/>
  <c r="N114" i="8"/>
  <c r="N122" i="8"/>
  <c r="N91" i="8"/>
  <c r="N119" i="8"/>
  <c r="N123" i="8"/>
  <c r="N100" i="8"/>
  <c r="N116" i="8"/>
  <c r="N124" i="8"/>
  <c r="N113" i="8"/>
  <c r="N95" i="8"/>
  <c r="N104" i="8"/>
  <c r="N93" i="8"/>
  <c r="N102" i="8"/>
  <c r="N89" i="8"/>
  <c r="N97" i="8"/>
  <c r="N106" i="8"/>
  <c r="N92" i="8"/>
  <c r="N101" i="8"/>
  <c r="N88" i="8"/>
  <c r="N96" i="8"/>
  <c r="N105" i="8"/>
  <c r="N99" i="8"/>
  <c r="N107" i="8"/>
  <c r="N76" i="8"/>
  <c r="N90" i="8"/>
  <c r="N74" i="8"/>
  <c r="N66" i="8"/>
  <c r="N82" i="8"/>
  <c r="N68" i="8"/>
  <c r="N72" i="8"/>
  <c r="N80" i="8"/>
  <c r="N71" i="8"/>
  <c r="N79" i="8"/>
  <c r="N67" i="8"/>
  <c r="N73" i="8"/>
  <c r="N81" i="8"/>
  <c r="N70" i="8"/>
  <c r="N78" i="8"/>
  <c r="N75" i="8"/>
  <c r="N83" i="8"/>
  <c r="N77" i="8"/>
  <c r="N65" i="8"/>
  <c r="N46" i="8"/>
  <c r="N54" i="8"/>
  <c r="N47" i="8"/>
  <c r="N55" i="8"/>
  <c r="N48" i="8"/>
  <c r="N56" i="8"/>
  <c r="N41" i="8"/>
  <c r="N49" i="8"/>
  <c r="N57" i="8"/>
  <c r="N42" i="8"/>
  <c r="N50" i="8"/>
  <c r="N58" i="8"/>
  <c r="N43" i="8"/>
  <c r="N51" i="8"/>
  <c r="N59" i="8"/>
  <c r="N44" i="8"/>
  <c r="N52" i="8"/>
  <c r="N60" i="8"/>
  <c r="F25" i="8"/>
  <c r="N45" i="8"/>
  <c r="N53" i="8"/>
  <c r="N61" i="8"/>
  <c r="N21" i="8"/>
  <c r="N26" i="8"/>
  <c r="N23" i="8"/>
  <c r="L20" i="8"/>
  <c r="F20" i="8"/>
  <c r="N22" i="8"/>
  <c r="F111" i="8" l="1"/>
  <c r="N112" i="8"/>
  <c r="L111" i="8"/>
  <c r="N135" i="8"/>
  <c r="L86" i="8"/>
  <c r="N69" i="8"/>
  <c r="N64" i="8" s="1"/>
  <c r="N146" i="8"/>
  <c r="N87" i="8"/>
  <c r="N143" i="8"/>
  <c r="N115" i="8"/>
  <c r="F86" i="8"/>
  <c r="N98" i="8"/>
  <c r="F134" i="8"/>
  <c r="L134" i="8"/>
  <c r="N134" i="8" s="1"/>
  <c r="N188" i="8"/>
  <c r="N166" i="8" s="1"/>
  <c r="N20" i="8"/>
  <c r="N40" i="8"/>
  <c r="N111" i="8" l="1"/>
  <c r="N86" i="8"/>
  <c r="F17" i="8"/>
  <c r="F16" i="8"/>
  <c r="F14" i="8"/>
  <c r="F13" i="8" l="1"/>
  <c r="N27" i="8"/>
  <c r="E8" i="11" l="1"/>
  <c r="E6" i="11"/>
  <c r="E5" i="11"/>
  <c r="E7" i="10"/>
  <c r="E8" i="10"/>
  <c r="E9" i="10"/>
  <c r="E10" i="10"/>
  <c r="E11" i="10"/>
  <c r="E14" i="10"/>
  <c r="E13" i="10" s="1"/>
  <c r="L13" i="8"/>
  <c r="L34" i="8"/>
  <c r="L33" i="8" s="1"/>
  <c r="F34" i="8"/>
  <c r="F33" i="8" s="1"/>
  <c r="F11" i="8"/>
  <c r="F9" i="8"/>
  <c r="L8" i="8" l="1"/>
  <c r="L126" i="8" s="1"/>
  <c r="E10" i="11"/>
  <c r="E6" i="10"/>
  <c r="E5" i="10" s="1"/>
  <c r="F8" i="8"/>
  <c r="F126" i="8" s="1"/>
  <c r="N34" i="8"/>
  <c r="N36" i="8"/>
  <c r="N16" i="8"/>
  <c r="N15" i="8"/>
  <c r="N14" i="8"/>
  <c r="N30" i="8"/>
  <c r="N10" i="8"/>
  <c r="N35" i="8"/>
  <c r="N9" i="8"/>
  <c r="N11" i="8"/>
  <c r="N29" i="8"/>
  <c r="N28" i="8"/>
  <c r="N37" i="8"/>
  <c r="N17" i="8"/>
  <c r="F131" i="8" l="1"/>
  <c r="G129" i="8" s="1"/>
  <c r="N13" i="8"/>
  <c r="N25" i="8"/>
  <c r="N8" i="8"/>
  <c r="N33" i="8"/>
  <c r="L131" i="8"/>
  <c r="N126" i="8"/>
  <c r="F5" i="8" l="1"/>
  <c r="N131" i="8"/>
  <c r="N5" i="8" s="1"/>
  <c r="L5" i="8"/>
</calcChain>
</file>

<file path=xl/sharedStrings.xml><?xml version="1.0" encoding="utf-8"?>
<sst xmlns="http://schemas.openxmlformats.org/spreadsheetml/2006/main" count="443" uniqueCount="389">
  <si>
    <t>prostor</t>
  </si>
  <si>
    <t>količina</t>
  </si>
  <si>
    <t>NATEČAJNA NALOGA</t>
  </si>
  <si>
    <t>NATEČAJNA REŠITEV</t>
  </si>
  <si>
    <t>m2</t>
  </si>
  <si>
    <t>Σ m2</t>
  </si>
  <si>
    <t>UPRAVNI PROSTORI</t>
  </si>
  <si>
    <t>RAZLIKA</t>
  </si>
  <si>
    <t>ZU</t>
  </si>
  <si>
    <t>ZUNANJA UREDITEV - CELOTNO OBMOČJE</t>
  </si>
  <si>
    <t>ZU.01</t>
  </si>
  <si>
    <t>ZU.02</t>
  </si>
  <si>
    <t>ZU.03</t>
  </si>
  <si>
    <t>ZU.04</t>
  </si>
  <si>
    <t>ZU.05</t>
  </si>
  <si>
    <t>ZU.06</t>
  </si>
  <si>
    <t>ZU.07</t>
  </si>
  <si>
    <t>ZU.08</t>
  </si>
  <si>
    <t>ZUNANJE POVRŠINE</t>
  </si>
  <si>
    <t xml:space="preserve">skupaj </t>
  </si>
  <si>
    <t>%</t>
  </si>
  <si>
    <t>A.1</t>
  </si>
  <si>
    <t>A.2</t>
  </si>
  <si>
    <t>A.3</t>
  </si>
  <si>
    <t>B.1</t>
  </si>
  <si>
    <t>B.2</t>
  </si>
  <si>
    <t>B.3</t>
  </si>
  <si>
    <t>B.4</t>
  </si>
  <si>
    <t>KOMUNIKACIJE</t>
  </si>
  <si>
    <t>oznaka</t>
  </si>
  <si>
    <t>prostorov</t>
  </si>
  <si>
    <t>m2/</t>
  </si>
  <si>
    <t>otroka</t>
  </si>
  <si>
    <t>C.1</t>
  </si>
  <si>
    <t>C.2</t>
  </si>
  <si>
    <t>učilnic</t>
  </si>
  <si>
    <t>število</t>
  </si>
  <si>
    <t>ODDELKI</t>
  </si>
  <si>
    <t>normativ</t>
  </si>
  <si>
    <t>AM</t>
  </si>
  <si>
    <t>Javne in servisne površine</t>
  </si>
  <si>
    <t>D.4</t>
  </si>
  <si>
    <t>D.5</t>
  </si>
  <si>
    <t>E.1</t>
  </si>
  <si>
    <t>E.2</t>
  </si>
  <si>
    <t>E.3</t>
  </si>
  <si>
    <t>E.4</t>
  </si>
  <si>
    <t>F.1</t>
  </si>
  <si>
    <t>Komunikacije, vključno z vhodi in vetrolovi</t>
  </si>
  <si>
    <t>G.1</t>
  </si>
  <si>
    <t>G.2</t>
  </si>
  <si>
    <t>G.3</t>
  </si>
  <si>
    <t>G.4</t>
  </si>
  <si>
    <t>G.5</t>
  </si>
  <si>
    <t>G.6</t>
  </si>
  <si>
    <t>G.7</t>
  </si>
  <si>
    <t>H.1</t>
  </si>
  <si>
    <t>H.2</t>
  </si>
  <si>
    <t>H.3</t>
  </si>
  <si>
    <t>I.1</t>
  </si>
  <si>
    <t>J.1</t>
  </si>
  <si>
    <t>K.3</t>
  </si>
  <si>
    <t>K.4</t>
  </si>
  <si>
    <t>K.5</t>
  </si>
  <si>
    <t>K.6</t>
  </si>
  <si>
    <t>K.7</t>
  </si>
  <si>
    <t>K.8</t>
  </si>
  <si>
    <t>K.9</t>
  </si>
  <si>
    <t>K.10</t>
  </si>
  <si>
    <t>K.11</t>
  </si>
  <si>
    <t>L.1</t>
  </si>
  <si>
    <t>L.2</t>
  </si>
  <si>
    <t>M.1</t>
  </si>
  <si>
    <t>M.2</t>
  </si>
  <si>
    <t>M.3</t>
  </si>
  <si>
    <t>M.4</t>
  </si>
  <si>
    <t>M.5</t>
  </si>
  <si>
    <t>M.6</t>
  </si>
  <si>
    <t>M.7</t>
  </si>
  <si>
    <t>M.8</t>
  </si>
  <si>
    <t>M.9</t>
  </si>
  <si>
    <t>M.10</t>
  </si>
  <si>
    <t>M.11</t>
  </si>
  <si>
    <t>M.12</t>
  </si>
  <si>
    <t>M.13</t>
  </si>
  <si>
    <t>PODZEMNA GARAŽA</t>
  </si>
  <si>
    <t>Parkirne površine</t>
  </si>
  <si>
    <t>št. parkirnih mest</t>
  </si>
  <si>
    <t>OCENA INVESTICIJE</t>
  </si>
  <si>
    <t>DDV</t>
  </si>
  <si>
    <t>SKUPAJ €</t>
  </si>
  <si>
    <t>ocenjena vrednost BREZ DDV</t>
  </si>
  <si>
    <t>program</t>
  </si>
  <si>
    <t>ocenjena vrednost Z DDV</t>
  </si>
  <si>
    <t>EIS/SSV</t>
  </si>
  <si>
    <t>PPVIZ</t>
  </si>
  <si>
    <t>SŠ</t>
  </si>
  <si>
    <t>VRTEC</t>
  </si>
  <si>
    <t>max. 7 učencev/odd.</t>
  </si>
  <si>
    <t>max. 8 učencev/odd.</t>
  </si>
  <si>
    <t>max. 10 dijakov/odd.</t>
  </si>
  <si>
    <t>max. 6 otrok/odd.</t>
  </si>
  <si>
    <t xml:space="preserve">Center IRIS program </t>
  </si>
  <si>
    <t>A</t>
  </si>
  <si>
    <t xml:space="preserve">1. sklop  - OSNOVNA ŠOLA učni prostori za enakovredni izobraževalni standard, od 1. - 5. razreda osnovne šole </t>
  </si>
  <si>
    <t>matična učilnica 1. - 5. razred</t>
  </si>
  <si>
    <t xml:space="preserve">kabinet </t>
  </si>
  <si>
    <t>shramba</t>
  </si>
  <si>
    <t>soba za umirjanje</t>
  </si>
  <si>
    <t>senzorna soba - snoezelen</t>
  </si>
  <si>
    <t>B</t>
  </si>
  <si>
    <t>C</t>
  </si>
  <si>
    <t>matična učilnica 1. - 9. razred</t>
  </si>
  <si>
    <t>C.3</t>
  </si>
  <si>
    <t>D</t>
  </si>
  <si>
    <t>D.1</t>
  </si>
  <si>
    <t xml:space="preserve">matična učilnica </t>
  </si>
  <si>
    <t>D.2</t>
  </si>
  <si>
    <t>D.3</t>
  </si>
  <si>
    <t>sanitarije Ž/M s tušem</t>
  </si>
  <si>
    <t xml:space="preserve">učilnica </t>
  </si>
  <si>
    <t>učilnice za praktični pouk</t>
  </si>
  <si>
    <t>E</t>
  </si>
  <si>
    <t>4. sklop  - skupne predmetne in specialne učilnice za učence in dijake</t>
  </si>
  <si>
    <t>F</t>
  </si>
  <si>
    <t>predmetne učilnice, večje</t>
  </si>
  <si>
    <t>F.2</t>
  </si>
  <si>
    <t>predmetne učilnice, manjše</t>
  </si>
  <si>
    <t>F.3</t>
  </si>
  <si>
    <t>kabineti (jeziki)</t>
  </si>
  <si>
    <t>F.4</t>
  </si>
  <si>
    <t>kabineti (zg, ze)</t>
  </si>
  <si>
    <t>F.5</t>
  </si>
  <si>
    <t xml:space="preserve">shramba za pripomočke slepih </t>
  </si>
  <si>
    <t>F.6</t>
  </si>
  <si>
    <t>učilnica za likovno vzgojo</t>
  </si>
  <si>
    <t>F.7</t>
  </si>
  <si>
    <t>učilnica za tehnično vzgojo</t>
  </si>
  <si>
    <t>F.8</t>
  </si>
  <si>
    <t>strojni del ob tehnični učilnici</t>
  </si>
  <si>
    <t>F.9</t>
  </si>
  <si>
    <t>skupni kabinet za lik. In teh. vzgojo</t>
  </si>
  <si>
    <t>F.10</t>
  </si>
  <si>
    <t>prostor za termično obdelavo</t>
  </si>
  <si>
    <t>F.11</t>
  </si>
  <si>
    <t>učilnica za glasbeno vzgojo</t>
  </si>
  <si>
    <t>F.12</t>
  </si>
  <si>
    <t>kabinet za gospod. pouk</t>
  </si>
  <si>
    <t>F.13</t>
  </si>
  <si>
    <t>naravoslovna učilnica</t>
  </si>
  <si>
    <t>F.14</t>
  </si>
  <si>
    <t>kabinet (fi, ke, bi)</t>
  </si>
  <si>
    <t>F.15</t>
  </si>
  <si>
    <t>F.16</t>
  </si>
  <si>
    <t>knjižnica</t>
  </si>
  <si>
    <t>F.17</t>
  </si>
  <si>
    <t>kabinet knjižnice</t>
  </si>
  <si>
    <t>F.18</t>
  </si>
  <si>
    <t xml:space="preserve">računalniška učilnica </t>
  </si>
  <si>
    <t>F.19</t>
  </si>
  <si>
    <t>računalniški kabinet</t>
  </si>
  <si>
    <t>F.20</t>
  </si>
  <si>
    <t>F.21</t>
  </si>
  <si>
    <t>kabinet DSP (dodatna strok. pomoč)</t>
  </si>
  <si>
    <t>sanitarije za gibalno ovirane</t>
  </si>
  <si>
    <t>a) Ravnatelj</t>
  </si>
  <si>
    <t>b) Pomočnik ravnatelja</t>
  </si>
  <si>
    <t>c) Tajništvo</t>
  </si>
  <si>
    <t>G.8</t>
  </si>
  <si>
    <t>č) računovodstvo</t>
  </si>
  <si>
    <t>G.9</t>
  </si>
  <si>
    <t>č) knjigovodstvo</t>
  </si>
  <si>
    <t>G.10</t>
  </si>
  <si>
    <t>d) svetovalni delavec, psiholog…</t>
  </si>
  <si>
    <t>G.11</t>
  </si>
  <si>
    <t>e) Prostor za razgovore</t>
  </si>
  <si>
    <t>G.12</t>
  </si>
  <si>
    <t>g) Zbornica</t>
  </si>
  <si>
    <t>G.13</t>
  </si>
  <si>
    <t>sanitarije za zaposlene</t>
  </si>
  <si>
    <t>G.14</t>
  </si>
  <si>
    <t>obrat kuhinje</t>
  </si>
  <si>
    <t>G.15</t>
  </si>
  <si>
    <t>G.16</t>
  </si>
  <si>
    <t>G.17</t>
  </si>
  <si>
    <t>G.18</t>
  </si>
  <si>
    <t>prostor za čistila</t>
  </si>
  <si>
    <t>G</t>
  </si>
  <si>
    <t>6. sklop  - STROKOVNI CENTER, specialni prostori  za SSV</t>
  </si>
  <si>
    <t>vhodna avla - čakalnica za naročene</t>
  </si>
  <si>
    <t>pisarna, naročanje</t>
  </si>
  <si>
    <t>sanitarije za obiskovalce, s previjalnico za otroke</t>
  </si>
  <si>
    <t>H.4</t>
  </si>
  <si>
    <t xml:space="preserve">sanitarije za zaposlene </t>
  </si>
  <si>
    <t>H.5</t>
  </si>
  <si>
    <t>H.6</t>
  </si>
  <si>
    <t>ambulanta, ocena funkcionalnosti vida, vaje</t>
  </si>
  <si>
    <t>H.7</t>
  </si>
  <si>
    <t>simulacija vida</t>
  </si>
  <si>
    <t>H.8</t>
  </si>
  <si>
    <t>prostor za senzorno integracijo - snoezelen</t>
  </si>
  <si>
    <t>H.9</t>
  </si>
  <si>
    <t>prostor za izvajanje terapij (likovnih, zvočnih in pdb.)</t>
  </si>
  <si>
    <t>H.10</t>
  </si>
  <si>
    <t>učilnica za orientacijo</t>
  </si>
  <si>
    <t>H.11</t>
  </si>
  <si>
    <t>H.12</t>
  </si>
  <si>
    <t>učno stanovanje</t>
  </si>
  <si>
    <t>H.13</t>
  </si>
  <si>
    <t>tiskarna</t>
  </si>
  <si>
    <t>H.14</t>
  </si>
  <si>
    <t>snemanje avdiogradiv</t>
  </si>
  <si>
    <t>H.15</t>
  </si>
  <si>
    <t>arhiv/shramba/izposoja gradiva</t>
  </si>
  <si>
    <t>H.16</t>
  </si>
  <si>
    <t>prilagajanje učnih gradiv</t>
  </si>
  <si>
    <t>H.17</t>
  </si>
  <si>
    <t>delavnica za pripravo učnih pripomočkov</t>
  </si>
  <si>
    <t>H.18</t>
  </si>
  <si>
    <t>projektno in razvojno delo</t>
  </si>
  <si>
    <t>H.19</t>
  </si>
  <si>
    <t>skupne pisarne za mobilne delavce</t>
  </si>
  <si>
    <t>H.20</t>
  </si>
  <si>
    <t>H</t>
  </si>
  <si>
    <t>STROKOVNI CENTER ZA SLEPE IN SLABOVIDNE</t>
  </si>
  <si>
    <t>7. sklop  - VRTEC za slepe in slabovidne otroke</t>
  </si>
  <si>
    <t>I</t>
  </si>
  <si>
    <t xml:space="preserve">VRTEC za SSV </t>
  </si>
  <si>
    <t>igralnica</t>
  </si>
  <si>
    <t>I.2</t>
  </si>
  <si>
    <t>OSTALI PROSTORI</t>
  </si>
  <si>
    <t>I.3</t>
  </si>
  <si>
    <t>sanitarije za otroke (skupne za dve igralnici)</t>
  </si>
  <si>
    <t>I.4</t>
  </si>
  <si>
    <t>garderobe za otroke</t>
  </si>
  <si>
    <t>I.5</t>
  </si>
  <si>
    <t>shramba za rekvizite</t>
  </si>
  <si>
    <t>I.6</t>
  </si>
  <si>
    <t>sanitarije za otroke na igrišču</t>
  </si>
  <si>
    <t>I.7</t>
  </si>
  <si>
    <t>skupni prostor za strok. del.</t>
  </si>
  <si>
    <t>I.8</t>
  </si>
  <si>
    <t>prostor za svetovalnega del.</t>
  </si>
  <si>
    <t>I.9</t>
  </si>
  <si>
    <t>kabinet za vzgojna sredstva</t>
  </si>
  <si>
    <t>I.10</t>
  </si>
  <si>
    <t>shramba za vrtna igrala</t>
  </si>
  <si>
    <t>I.11</t>
  </si>
  <si>
    <t>8. sklop  - TELOVADNICA (pokriti športni prostori)</t>
  </si>
  <si>
    <t>J</t>
  </si>
  <si>
    <t>TELOVADNICA</t>
  </si>
  <si>
    <t>studio</t>
  </si>
  <si>
    <t>pedagoški kabinet</t>
  </si>
  <si>
    <t>garderoba za učiteljice</t>
  </si>
  <si>
    <t>PROSTORI ZA POUK</t>
  </si>
  <si>
    <t>garderobe s sanitarijami</t>
  </si>
  <si>
    <t>čistila</t>
  </si>
  <si>
    <t>hodniki</t>
  </si>
  <si>
    <t>naprave za gledalce</t>
  </si>
  <si>
    <t>9. sklop  - ZAKLONIŠČE, TEHNIČNI PROSTORI, PODZEMNA GARAŽA</t>
  </si>
  <si>
    <t>K.1</t>
  </si>
  <si>
    <t>K.2</t>
  </si>
  <si>
    <t>K</t>
  </si>
  <si>
    <t>KLET</t>
  </si>
  <si>
    <t>Center IRIS  - NOVOGRADNJA</t>
  </si>
  <si>
    <t>L</t>
  </si>
  <si>
    <t>L.3</t>
  </si>
  <si>
    <t>L.4</t>
  </si>
  <si>
    <t>OSNOVNA ŠOLA + SREDNJA ŠOLA + STROKOVNI CENTER + VRTEC</t>
  </si>
  <si>
    <t>OSNOVNA ŠOLA + SREDNJA ŠOLA + STROKOVNI CENTER + VRTEC + KOMUNIKACIJE</t>
  </si>
  <si>
    <t>KOMUNIKACIJE med garažo, zakloniščem, šolo, telov.…</t>
  </si>
  <si>
    <r>
      <rPr>
        <b/>
        <sz val="14"/>
        <rFont val="Calibri (Body)"/>
      </rPr>
      <t>NOVOGRADNJA</t>
    </r>
    <r>
      <rPr>
        <b/>
        <sz val="16"/>
        <rFont val="Calibri (Body)"/>
      </rPr>
      <t xml:space="preserve"> </t>
    </r>
    <r>
      <rPr>
        <b/>
        <sz val="12"/>
        <rFont val="Calibri"/>
        <family val="2"/>
        <scheme val="minor"/>
      </rPr>
      <t>ŠOLSKEGA KOMPLEKSA V CELOTI</t>
    </r>
  </si>
  <si>
    <t xml:space="preserve">Center IRIS  - REKONSTRUKCIJA </t>
  </si>
  <si>
    <t xml:space="preserve">10. sklop  - Center IRIS - REKONSTRUKCIJA </t>
  </si>
  <si>
    <t>M</t>
  </si>
  <si>
    <t>OBSTOJEČA DOMSKA STAVBA za celodnevno bivanje učencev/dijakov</t>
  </si>
  <si>
    <t xml:space="preserve">2 - posteljne sobe </t>
  </si>
  <si>
    <t>skupne kopalnice za dve dvoposteljni sobi</t>
  </si>
  <si>
    <t>1 - posteljne sobe</t>
  </si>
  <si>
    <t>skupna kopalnica za 2 enoposteljni sobi</t>
  </si>
  <si>
    <t xml:space="preserve">sobe za vzgojitelje </t>
  </si>
  <si>
    <t>kopalnica za vzgojitelje</t>
  </si>
  <si>
    <t>apartma s kuh. nišo in kopalnico</t>
  </si>
  <si>
    <t>čajna kuhinja z jedilnico</t>
  </si>
  <si>
    <t>dnevna soba</t>
  </si>
  <si>
    <t>igralnice (rač. kotiček, hobby kotiček, drugo…)</t>
  </si>
  <si>
    <t>utility, shrambe</t>
  </si>
  <si>
    <t>snoezelen</t>
  </si>
  <si>
    <t>dvorana/kapela za showdown (namizni tenis za slepe)</t>
  </si>
  <si>
    <t>M.14</t>
  </si>
  <si>
    <t>M.15</t>
  </si>
  <si>
    <t>28 postelj</t>
  </si>
  <si>
    <t>4 postelje</t>
  </si>
  <si>
    <t>6 postelj</t>
  </si>
  <si>
    <t>M.16</t>
  </si>
  <si>
    <t>komunikacije</t>
  </si>
  <si>
    <r>
      <rPr>
        <b/>
        <sz val="14"/>
        <rFont val="Calibri (Body)"/>
      </rPr>
      <t>REKONSTRUKCIJA</t>
    </r>
    <r>
      <rPr>
        <b/>
        <sz val="12"/>
        <rFont val="Calibri"/>
        <family val="2"/>
        <scheme val="minor"/>
      </rPr>
      <t xml:space="preserve"> DOMSKE STAVBE </t>
    </r>
  </si>
  <si>
    <t>max.9 učencev/odd.</t>
  </si>
  <si>
    <t xml:space="preserve"> NALOGA</t>
  </si>
  <si>
    <t>KURILNICA (strojne naprave, klimati, tehnični prostori)</t>
  </si>
  <si>
    <t>L.3.1</t>
  </si>
  <si>
    <t>L.3.2</t>
  </si>
  <si>
    <t>L.3.3</t>
  </si>
  <si>
    <t>uvozno-izvozna rampa</t>
  </si>
  <si>
    <t>parkirne površine</t>
  </si>
  <si>
    <t>ploščad pred vhodom Center IRIS</t>
  </si>
  <si>
    <t>dostop za avtomobile, parkirna mesta -kratkotrajno parkiranje</t>
  </si>
  <si>
    <t xml:space="preserve">prostor za kolesa </t>
  </si>
  <si>
    <t>peš poti, zelenice</t>
  </si>
  <si>
    <t>gospodarsko dvorišče Centra IRIS in prostor za odpadke</t>
  </si>
  <si>
    <t>** zeliščni in zelenjavni vrt ter poligon za orientacijo in mobilnost je mogoče urediti na strehi novogradnje</t>
  </si>
  <si>
    <t>Center IRIS - NOVOGRADNJA</t>
  </si>
  <si>
    <t>A - K</t>
  </si>
  <si>
    <t>Center IRIS - REKONSTRUKCIJA</t>
  </si>
  <si>
    <t>po predlogu natečajnikov (poligon za orientacijo in mobilnost, zeliščni vrt, prostor za oddih, ... )</t>
  </si>
  <si>
    <t>ZUNANJA UREDITEV na strehi</t>
  </si>
  <si>
    <t>ZU.S</t>
  </si>
  <si>
    <t>ZU.S.1</t>
  </si>
  <si>
    <t>ZUNANJA UREDITEV - strehe</t>
  </si>
  <si>
    <t xml:space="preserve"> FZP %</t>
  </si>
  <si>
    <t>EIS/SSV (enakovr. izobr. stand. za slepe in slabovidne)</t>
  </si>
  <si>
    <t>EIS/AM  (enakovr. izobr. stand. za otroke z avtističnimi motnjami)</t>
  </si>
  <si>
    <t xml:space="preserve">2. sklop  - OSNOVNA ŠOLA učni prostori za nižji izobraževalni standard in posebni program vzgoje in izobraževanja </t>
  </si>
  <si>
    <t>PPVIZ (posebni program vzgoje in izobraževanja za slepe, slabovidne in ostale)</t>
  </si>
  <si>
    <t>NIS (nižji izobrazbeni standard za slepe, slabovidne in ostale)</t>
  </si>
  <si>
    <t xml:space="preserve">3. sklop  - SREDNJA ŠOLA (SŠ) učni prostori za slepe, slabovidne in ostale dijake s posebnimi potrebami </t>
  </si>
  <si>
    <t>PREDMETNE IN SPECIALNE UČILNICE s kabineti za 6.-9. razrede OŠ in za SŠ</t>
  </si>
  <si>
    <t>ZAKLONIŠČE za +/- 200 oseb (dvonamensko, po možnosti v sklopu garaže)</t>
  </si>
  <si>
    <t>večnamenski prostor, jedilnica (min. 0,4 m2/uč.)</t>
  </si>
  <si>
    <t>garderobe za OŠ in SŠ (min. 0,32 m2/uč.)</t>
  </si>
  <si>
    <t>sanitarije (min. 0,2 m2/uč.)</t>
  </si>
  <si>
    <r>
      <t xml:space="preserve">zgodnja obravnava, celostna ocena </t>
    </r>
    <r>
      <rPr>
        <sz val="8"/>
        <color theme="1"/>
        <rFont val="Calibri"/>
        <family val="2"/>
        <charset val="238"/>
        <scheme val="minor"/>
      </rPr>
      <t>(20 m2 + 20 m2 + 20 m2)</t>
    </r>
  </si>
  <si>
    <t>sejne sobe (z možnostjo združevanja)</t>
  </si>
  <si>
    <t>osrednji prostor 20 m2 (v razširitvi hodnika)</t>
  </si>
  <si>
    <t>vadbeni prostor 1 (VP) 15x24 m, višina 7 m</t>
  </si>
  <si>
    <t>vadbeni prostor 2 (VP2) min. 95 m2 - max. 196 m2 (odvisno od razpoložljivega prostora), višina 3 - 3,4m</t>
  </si>
  <si>
    <t>NIS</t>
  </si>
  <si>
    <t xml:space="preserve"> Izobraževanje SLEPI IN SLABOVIDNI SKUPAJ</t>
  </si>
  <si>
    <t xml:space="preserve"> Izobraževanje SLEPI IN SLABOVIDNI + AM SKUPAJ</t>
  </si>
  <si>
    <t>nižji izobrazbeni standard za slepe in slabovidne</t>
  </si>
  <si>
    <t xml:space="preserve">posebni program vzgoje in izobraževanja </t>
  </si>
  <si>
    <t>enakovredni izobrazbeni standard za slepe in slabovidne</t>
  </si>
  <si>
    <t>enakovredni izobrazbeni standard za učence z avtističnimi motnjami</t>
  </si>
  <si>
    <t>srednješolsko poklicno in strokovno izobraževanje</t>
  </si>
  <si>
    <t>OSNOVNA ŠOLA, SREDNJA ŠOLA, VRTEC, projekcija perspektivnega vpisa</t>
  </si>
  <si>
    <t>število otrok/uč./dij.</t>
  </si>
  <si>
    <t>ZDRAVSTVENI DEL</t>
  </si>
  <si>
    <t>TEHNIČNI DEL</t>
  </si>
  <si>
    <t>IGRALNI PROSTORI</t>
  </si>
  <si>
    <t>športne površine/univerzalno športno igrišče, tekaška steza (60 m, 4 steze)</t>
  </si>
  <si>
    <t>otroško igrišče za vrtec</t>
  </si>
  <si>
    <t>*arhiv (predvidoma v stavbi doma)</t>
  </si>
  <si>
    <t>*delavnica hišnika (predvidoma v stavbi doma)</t>
  </si>
  <si>
    <t>*shramba orodja (predvidoma v stavbi doma)</t>
  </si>
  <si>
    <r>
      <t>sodniška niša ni potrebna. Predvideti razširitev ali podaljšanje telovadnice za umik dveh golov</t>
    </r>
    <r>
      <rPr>
        <sz val="11"/>
        <color theme="1"/>
        <rFont val="Calibri (Body)"/>
      </rPr>
      <t xml:space="preserve"> za igro goalballa. Dimenzija premičnega gola 9 x 1,2m.</t>
    </r>
  </si>
  <si>
    <t xml:space="preserve">*prostori (z zvezdico) so lahko umeščeni v obstoječo domsko stavbo  lahko pa tudi v novogradnjo </t>
  </si>
  <si>
    <t>** kletni prostori naj se izkoristijo za sekundarne in servisne vsebine</t>
  </si>
  <si>
    <t>komunikacije /površina obstoječih komunikacij je izmerjena</t>
  </si>
  <si>
    <t>**kletni prostori: pralnica/likalnica (20m2), šivalnica (20m2), arhiv (40m2), delavnica hišnika (20m2), shramba orodja (20m2), shramba športnih rekvizitov otrok (20 m2), sanitarije, prostor za rekreacijo (25 m2,…)
/površina obstoječih kletnih prostorov je izmerjena</t>
  </si>
  <si>
    <t>Športne in učne površine (nujno zagotoviti)</t>
  </si>
  <si>
    <t>vpisati ročno</t>
  </si>
  <si>
    <t>tabela se NE izpolnjuje!</t>
  </si>
  <si>
    <t>max. 5 učencev/odd.*</t>
  </si>
  <si>
    <t>* s soglasjem Ministrstva se  lahko število izjemoma poveča za dva otroka</t>
  </si>
  <si>
    <t>Zemljišče Center IRIS (celotno zemljišče)</t>
  </si>
  <si>
    <t>ZU.A</t>
  </si>
  <si>
    <t>ZU.B</t>
  </si>
  <si>
    <t>ZUNANJA UREDITEV na terenu*</t>
  </si>
  <si>
    <t>* površine ZU se ne seštejejo v površino celotnega zemljišča</t>
  </si>
  <si>
    <t>FZP</t>
  </si>
  <si>
    <t>FZP%</t>
  </si>
  <si>
    <t xml:space="preserve"> zelene površine (m2)</t>
  </si>
  <si>
    <t>Zelene površine</t>
  </si>
  <si>
    <t>Delež zelenih površin na raščenem terenu (FZP &gt; 25%)</t>
  </si>
  <si>
    <t>vrt čutil in zelene površine (poligon za mobilnost in orientacijo, otroško igrišče, učilnice na prostem)**</t>
  </si>
  <si>
    <t>5. sklop  - ostali skupni prostori Centra IRIS</t>
  </si>
  <si>
    <t>OSTALI SKUPNI PROSTORI CENTRA IRIS</t>
  </si>
  <si>
    <t xml:space="preserve"> </t>
  </si>
  <si>
    <t>...</t>
  </si>
  <si>
    <t>M.17</t>
  </si>
  <si>
    <t>dodatni prostori (navedba)</t>
  </si>
  <si>
    <t>dod.1</t>
  </si>
  <si>
    <t>dod.2</t>
  </si>
  <si>
    <t>dod</t>
  </si>
  <si>
    <t>dod - MOREBITNI DODATNI PROSTORI</t>
  </si>
  <si>
    <t>dodatni prostor 1 (ime)</t>
  </si>
  <si>
    <t>dodatni prostor 2 (ime)</t>
  </si>
  <si>
    <t>dodati ustrezno število vrstic</t>
  </si>
  <si>
    <t>urediti formule za seštevek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</si>
</sst>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&quot;€&quot;#,##0.00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</font>
    <font>
      <sz val="9"/>
      <name val="Arial CE"/>
    </font>
    <font>
      <b/>
      <sz val="9"/>
      <name val="Arial CE"/>
    </font>
    <font>
      <sz val="10"/>
      <name val="Arial CE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57"/>
      <name val="Calibri"/>
      <family val="2"/>
      <scheme val="minor"/>
    </font>
    <font>
      <i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5"/>
      <name val="Calibri"/>
      <family val="2"/>
      <scheme val="minor"/>
    </font>
    <font>
      <i/>
      <sz val="11"/>
      <color theme="5"/>
      <name val="Calibri"/>
      <family val="2"/>
      <scheme val="minor"/>
    </font>
    <font>
      <sz val="11"/>
      <color theme="5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"/>
      <family val="2"/>
      <scheme val="minor"/>
    </font>
    <font>
      <i/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3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i/>
      <sz val="11"/>
      <name val="Calibri"/>
      <family val="2"/>
      <scheme val="minor"/>
    </font>
    <font>
      <b/>
      <i/>
      <sz val="8"/>
      <name val="Calibri"/>
      <family val="2"/>
      <scheme val="minor"/>
    </font>
    <font>
      <sz val="10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2"/>
      <color theme="5"/>
      <name val="Calibri"/>
      <family val="2"/>
      <scheme val="minor"/>
    </font>
    <font>
      <b/>
      <sz val="16"/>
      <name val="Calibri (Body)"/>
    </font>
    <font>
      <b/>
      <sz val="14"/>
      <name val="Calibri (Body)"/>
    </font>
    <font>
      <sz val="11"/>
      <color theme="4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11"/>
      <color theme="4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z val="9"/>
      <color rgb="FFFF0000"/>
      <name val="Arial CE"/>
    </font>
    <font>
      <sz val="11"/>
      <color theme="1"/>
      <name val="Calibri (Body)"/>
    </font>
  </fonts>
  <fills count="2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A9E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511">
    <xf numFmtId="0" fontId="0" fillId="0" borderId="0" xfId="0"/>
    <xf numFmtId="0" fontId="9" fillId="0" borderId="0" xfId="0" applyFont="1" applyAlignment="1">
      <alignment wrapText="1"/>
    </xf>
    <xf numFmtId="0" fontId="10" fillId="0" borderId="0" xfId="0" applyFont="1"/>
    <xf numFmtId="0" fontId="11" fillId="0" borderId="0" xfId="0" applyFont="1"/>
    <xf numFmtId="0" fontId="12" fillId="0" borderId="3" xfId="0" applyFont="1" applyBorder="1" applyAlignment="1">
      <alignment horizontal="center" wrapText="1"/>
    </xf>
    <xf numFmtId="49" fontId="0" fillId="3" borderId="4" xfId="0" applyNumberFormat="1" applyFill="1" applyBorder="1" applyAlignment="1">
      <alignment horizontal="center"/>
    </xf>
    <xf numFmtId="49" fontId="9" fillId="0" borderId="6" xfId="0" applyNumberFormat="1" applyFon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10" fillId="0" borderId="0" xfId="0" applyFont="1" applyAlignment="1">
      <alignment wrapText="1"/>
    </xf>
    <xf numFmtId="0" fontId="14" fillId="0" borderId="0" xfId="0" applyFont="1" applyAlignment="1">
      <alignment wrapText="1"/>
    </xf>
    <xf numFmtId="164" fontId="11" fillId="4" borderId="2" xfId="0" applyNumberFormat="1" applyFont="1" applyFill="1" applyBorder="1"/>
    <xf numFmtId="164" fontId="11" fillId="4" borderId="7" xfId="0" applyNumberFormat="1" applyFont="1" applyFill="1" applyBorder="1"/>
    <xf numFmtId="164" fontId="15" fillId="0" borderId="3" xfId="0" applyNumberFormat="1" applyFont="1" applyBorder="1" applyAlignment="1">
      <alignment horizontal="right"/>
    </xf>
    <xf numFmtId="164" fontId="15" fillId="0" borderId="8" xfId="0" applyNumberFormat="1" applyFont="1" applyBorder="1" applyAlignment="1">
      <alignment horizontal="right"/>
    </xf>
    <xf numFmtId="164" fontId="11" fillId="0" borderId="0" xfId="0" applyNumberFormat="1" applyFont="1"/>
    <xf numFmtId="164" fontId="11" fillId="0" borderId="10" xfId="0" applyNumberFormat="1" applyFont="1" applyBorder="1"/>
    <xf numFmtId="164" fontId="0" fillId="0" borderId="0" xfId="0" applyNumberFormat="1"/>
    <xf numFmtId="0" fontId="8" fillId="0" borderId="0" xfId="0" applyFont="1"/>
    <xf numFmtId="164" fontId="17" fillId="4" borderId="11" xfId="0" applyNumberFormat="1" applyFont="1" applyFill="1" applyBorder="1"/>
    <xf numFmtId="0" fontId="13" fillId="3" borderId="2" xfId="0" applyFont="1" applyFill="1" applyBorder="1" applyAlignment="1">
      <alignment wrapText="1"/>
    </xf>
    <xf numFmtId="0" fontId="9" fillId="5" borderId="5" xfId="0" applyFont="1" applyFill="1" applyBorder="1" applyAlignment="1">
      <alignment horizontal="center"/>
    </xf>
    <xf numFmtId="0" fontId="9" fillId="5" borderId="1" xfId="0" applyFont="1" applyFill="1" applyBorder="1" applyAlignment="1">
      <alignment wrapText="1"/>
    </xf>
    <xf numFmtId="164" fontId="8" fillId="5" borderId="1" xfId="0" applyNumberFormat="1" applyFont="1" applyFill="1" applyBorder="1"/>
    <xf numFmtId="164" fontId="8" fillId="5" borderId="9" xfId="0" applyNumberFormat="1" applyFont="1" applyFill="1" applyBorder="1"/>
    <xf numFmtId="0" fontId="16" fillId="5" borderId="1" xfId="0" applyFont="1" applyFill="1" applyBorder="1" applyAlignment="1">
      <alignment wrapText="1"/>
    </xf>
    <xf numFmtId="49" fontId="0" fillId="0" borderId="5" xfId="0" applyNumberFormat="1" applyBorder="1" applyAlignment="1">
      <alignment horizontal="center"/>
    </xf>
    <xf numFmtId="164" fontId="11" fillId="0" borderId="1" xfId="0" applyNumberFormat="1" applyFont="1" applyBorder="1"/>
    <xf numFmtId="164" fontId="11" fillId="0" borderId="9" xfId="0" applyNumberFormat="1" applyFont="1" applyBorder="1"/>
    <xf numFmtId="164" fontId="9" fillId="5" borderId="9" xfId="0" applyNumberFormat="1" applyFont="1" applyFill="1" applyBorder="1"/>
    <xf numFmtId="0" fontId="11" fillId="0" borderId="6" xfId="0" applyFont="1" applyBorder="1"/>
    <xf numFmtId="164" fontId="17" fillId="0" borderId="0" xfId="0" applyNumberFormat="1" applyFont="1"/>
    <xf numFmtId="0" fontId="8" fillId="4" borderId="4" xfId="0" applyFont="1" applyFill="1" applyBorder="1"/>
    <xf numFmtId="0" fontId="15" fillId="0" borderId="13" xfId="0" applyFont="1" applyBorder="1" applyAlignment="1">
      <alignment horizontal="right"/>
    </xf>
    <xf numFmtId="0" fontId="16" fillId="0" borderId="11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11" xfId="0" applyFont="1" applyBorder="1"/>
    <xf numFmtId="0" fontId="10" fillId="0" borderId="12" xfId="0" applyFont="1" applyBorder="1" applyAlignment="1">
      <alignment horizontal="center"/>
    </xf>
    <xf numFmtId="0" fontId="10" fillId="0" borderId="12" xfId="0" applyFont="1" applyBorder="1"/>
    <xf numFmtId="0" fontId="16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/>
    <xf numFmtId="0" fontId="10" fillId="0" borderId="6" xfId="0" applyFont="1" applyBorder="1" applyAlignment="1">
      <alignment horizontal="center"/>
    </xf>
    <xf numFmtId="0" fontId="0" fillId="0" borderId="0" xfId="0" applyAlignment="1">
      <alignment horizontal="center"/>
    </xf>
    <xf numFmtId="0" fontId="10" fillId="4" borderId="2" xfId="0" applyFont="1" applyFill="1" applyBorder="1"/>
    <xf numFmtId="0" fontId="10" fillId="3" borderId="4" xfId="0" applyFont="1" applyFill="1" applyBorder="1" applyAlignment="1">
      <alignment horizontal="center"/>
    </xf>
    <xf numFmtId="0" fontId="21" fillId="0" borderId="0" xfId="0" applyFont="1"/>
    <xf numFmtId="0" fontId="22" fillId="0" borderId="14" xfId="0" applyFont="1" applyBorder="1"/>
    <xf numFmtId="0" fontId="22" fillId="0" borderId="15" xfId="0" applyFont="1" applyBorder="1"/>
    <xf numFmtId="165" fontId="19" fillId="0" borderId="11" xfId="0" applyNumberFormat="1" applyFont="1" applyBorder="1"/>
    <xf numFmtId="0" fontId="20" fillId="7" borderId="12" xfId="0" applyFont="1" applyFill="1" applyBorder="1" applyAlignment="1">
      <alignment horizontal="center"/>
    </xf>
    <xf numFmtId="0" fontId="10" fillId="7" borderId="14" xfId="0" applyFont="1" applyFill="1" applyBorder="1" applyAlignment="1">
      <alignment horizontal="center"/>
    </xf>
    <xf numFmtId="0" fontId="20" fillId="7" borderId="14" xfId="0" applyFont="1" applyFill="1" applyBorder="1"/>
    <xf numFmtId="0" fontId="20" fillId="7" borderId="14" xfId="0" applyFont="1" applyFill="1" applyBorder="1" applyAlignment="1">
      <alignment horizontal="center"/>
    </xf>
    <xf numFmtId="0" fontId="10" fillId="3" borderId="2" xfId="0" applyFont="1" applyFill="1" applyBorder="1"/>
    <xf numFmtId="0" fontId="15" fillId="0" borderId="12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5" fillId="0" borderId="14" xfId="0" applyFont="1" applyBorder="1"/>
    <xf numFmtId="0" fontId="15" fillId="0" borderId="0" xfId="0" applyFont="1" applyAlignment="1">
      <alignment horizontal="center"/>
    </xf>
    <xf numFmtId="0" fontId="15" fillId="0" borderId="0" xfId="0" applyFont="1"/>
    <xf numFmtId="0" fontId="11" fillId="0" borderId="11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165" fontId="11" fillId="0" borderId="11" xfId="0" applyNumberFormat="1" applyFont="1" applyBorder="1"/>
    <xf numFmtId="0" fontId="8" fillId="0" borderId="0" xfId="0" applyFont="1" applyAlignment="1">
      <alignment horizontal="center"/>
    </xf>
    <xf numFmtId="165" fontId="8" fillId="0" borderId="0" xfId="0" applyNumberFormat="1" applyFont="1" applyAlignment="1">
      <alignment horizontal="center"/>
    </xf>
    <xf numFmtId="165" fontId="8" fillId="0" borderId="0" xfId="0" applyNumberFormat="1" applyFont="1"/>
    <xf numFmtId="0" fontId="11" fillId="0" borderId="12" xfId="0" applyFont="1" applyBorder="1" applyAlignment="1">
      <alignment horizontal="center"/>
    </xf>
    <xf numFmtId="165" fontId="11" fillId="0" borderId="12" xfId="0" applyNumberFormat="1" applyFont="1" applyBorder="1"/>
    <xf numFmtId="0" fontId="18" fillId="0" borderId="15" xfId="0" applyFont="1" applyBorder="1" applyAlignment="1">
      <alignment horizontal="center"/>
    </xf>
    <xf numFmtId="0" fontId="16" fillId="3" borderId="2" xfId="0" applyFont="1" applyFill="1" applyBorder="1"/>
    <xf numFmtId="49" fontId="12" fillId="0" borderId="13" xfId="0" applyNumberFormat="1" applyFont="1" applyBorder="1" applyAlignment="1">
      <alignment horizontal="center"/>
    </xf>
    <xf numFmtId="0" fontId="20" fillId="7" borderId="13" xfId="0" applyFont="1" applyFill="1" applyBorder="1"/>
    <xf numFmtId="0" fontId="20" fillId="7" borderId="5" xfId="0" applyFont="1" applyFill="1" applyBorder="1"/>
    <xf numFmtId="0" fontId="20" fillId="7" borderId="8" xfId="0" applyFont="1" applyFill="1" applyBorder="1" applyAlignment="1">
      <alignment horizontal="center"/>
    </xf>
    <xf numFmtId="0" fontId="20" fillId="7" borderId="9" xfId="0" applyFont="1" applyFill="1" applyBorder="1" applyAlignment="1">
      <alignment horizontal="center"/>
    </xf>
    <xf numFmtId="0" fontId="13" fillId="3" borderId="3" xfId="0" applyFont="1" applyFill="1" applyBorder="1"/>
    <xf numFmtId="164" fontId="0" fillId="3" borderId="3" xfId="0" applyNumberFormat="1" applyFill="1" applyBorder="1"/>
    <xf numFmtId="0" fontId="3" fillId="0" borderId="0" xfId="0" applyFont="1"/>
    <xf numFmtId="0" fontId="4" fillId="0" borderId="0" xfId="0" applyFont="1"/>
    <xf numFmtId="0" fontId="16" fillId="0" borderId="12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5" fillId="0" borderId="0" xfId="1"/>
    <xf numFmtId="0" fontId="10" fillId="0" borderId="0" xfId="1" applyFont="1"/>
    <xf numFmtId="0" fontId="16" fillId="0" borderId="11" xfId="1" applyFont="1" applyBorder="1" applyAlignment="1">
      <alignment horizontal="right"/>
    </xf>
    <xf numFmtId="0" fontId="16" fillId="0" borderId="11" xfId="1" applyFont="1" applyBorder="1" applyAlignment="1">
      <alignment horizontal="center"/>
    </xf>
    <xf numFmtId="0" fontId="16" fillId="0" borderId="0" xfId="1" applyFont="1" applyAlignment="1">
      <alignment horizontal="right"/>
    </xf>
    <xf numFmtId="0" fontId="9" fillId="9" borderId="1" xfId="0" applyFont="1" applyFill="1" applyBorder="1" applyAlignment="1">
      <alignment wrapText="1"/>
    </xf>
    <xf numFmtId="164" fontId="8" fillId="9" borderId="1" xfId="0" applyNumberFormat="1" applyFont="1" applyFill="1" applyBorder="1"/>
    <xf numFmtId="164" fontId="8" fillId="9" borderId="9" xfId="0" applyNumberFormat="1" applyFont="1" applyFill="1" applyBorder="1"/>
    <xf numFmtId="0" fontId="0" fillId="8" borderId="0" xfId="0" applyFill="1"/>
    <xf numFmtId="0" fontId="10" fillId="0" borderId="4" xfId="0" applyFont="1" applyBorder="1" applyAlignment="1">
      <alignment wrapText="1"/>
    </xf>
    <xf numFmtId="0" fontId="11" fillId="0" borderId="7" xfId="0" applyFont="1" applyBorder="1" applyAlignment="1">
      <alignment horizontal="center"/>
    </xf>
    <xf numFmtId="0" fontId="9" fillId="9" borderId="5" xfId="0" applyFont="1" applyFill="1" applyBorder="1" applyAlignment="1">
      <alignment horizontal="center"/>
    </xf>
    <xf numFmtId="10" fontId="8" fillId="9" borderId="5" xfId="0" applyNumberFormat="1" applyFont="1" applyFill="1" applyBorder="1"/>
    <xf numFmtId="165" fontId="10" fillId="0" borderId="11" xfId="0" applyNumberFormat="1" applyFont="1" applyBorder="1"/>
    <xf numFmtId="165" fontId="10" fillId="0" borderId="12" xfId="0" applyNumberFormat="1" applyFont="1" applyBorder="1"/>
    <xf numFmtId="1" fontId="8" fillId="9" borderId="11" xfId="0" applyNumberFormat="1" applyFont="1" applyFill="1" applyBorder="1"/>
    <xf numFmtId="0" fontId="16" fillId="9" borderId="11" xfId="0" applyFont="1" applyFill="1" applyBorder="1" applyAlignment="1">
      <alignment horizontal="right"/>
    </xf>
    <xf numFmtId="49" fontId="0" fillId="10" borderId="4" xfId="0" applyNumberFormat="1" applyFill="1" applyBorder="1" applyAlignment="1">
      <alignment horizontal="center"/>
    </xf>
    <xf numFmtId="0" fontId="16" fillId="10" borderId="2" xfId="0" applyFont="1" applyFill="1" applyBorder="1" applyAlignment="1">
      <alignment wrapText="1"/>
    </xf>
    <xf numFmtId="0" fontId="10" fillId="0" borderId="12" xfId="0" applyFont="1" applyBorder="1" applyAlignment="1">
      <alignment wrapText="1"/>
    </xf>
    <xf numFmtId="0" fontId="10" fillId="0" borderId="15" xfId="0" applyFont="1" applyBorder="1" applyAlignment="1">
      <alignment wrapText="1"/>
    </xf>
    <xf numFmtId="0" fontId="11" fillId="0" borderId="14" xfId="0" applyFont="1" applyBorder="1" applyAlignment="1">
      <alignment horizontal="right"/>
    </xf>
    <xf numFmtId="0" fontId="0" fillId="0" borderId="0" xfId="0" applyAlignment="1">
      <alignment wrapText="1"/>
    </xf>
    <xf numFmtId="0" fontId="16" fillId="0" borderId="0" xfId="0" applyFont="1"/>
    <xf numFmtId="0" fontId="13" fillId="3" borderId="4" xfId="0" applyFont="1" applyFill="1" applyBorder="1"/>
    <xf numFmtId="0" fontId="0" fillId="4" borderId="2" xfId="0" applyFill="1" applyBorder="1"/>
    <xf numFmtId="0" fontId="0" fillId="4" borderId="7" xfId="0" applyFill="1" applyBorder="1"/>
    <xf numFmtId="0" fontId="0" fillId="3" borderId="11" xfId="0" applyFill="1" applyBorder="1"/>
    <xf numFmtId="0" fontId="13" fillId="11" borderId="16" xfId="0" applyFont="1" applyFill="1" applyBorder="1"/>
    <xf numFmtId="166" fontId="13" fillId="11" borderId="16" xfId="0" applyNumberFormat="1" applyFont="1" applyFill="1" applyBorder="1" applyAlignment="1">
      <alignment wrapText="1"/>
    </xf>
    <xf numFmtId="166" fontId="13" fillId="11" borderId="16" xfId="0" applyNumberFormat="1" applyFont="1" applyFill="1" applyBorder="1"/>
    <xf numFmtId="49" fontId="0" fillId="0" borderId="11" xfId="0" applyNumberFormat="1" applyBorder="1" applyAlignment="1">
      <alignment horizontal="center"/>
    </xf>
    <xf numFmtId="0" fontId="8" fillId="10" borderId="13" xfId="0" applyFont="1" applyFill="1" applyBorder="1"/>
    <xf numFmtId="164" fontId="8" fillId="10" borderId="3" xfId="0" applyNumberFormat="1" applyFont="1" applyFill="1" applyBorder="1"/>
    <xf numFmtId="0" fontId="11" fillId="0" borderId="4" xfId="0" applyFont="1" applyBorder="1"/>
    <xf numFmtId="164" fontId="11" fillId="0" borderId="2" xfId="0" applyNumberFormat="1" applyFont="1" applyBorder="1"/>
    <xf numFmtId="164" fontId="11" fillId="0" borderId="7" xfId="0" applyNumberFormat="1" applyFont="1" applyBorder="1"/>
    <xf numFmtId="0" fontId="9" fillId="9" borderId="4" xfId="0" applyFont="1" applyFill="1" applyBorder="1" applyAlignment="1">
      <alignment horizontal="center"/>
    </xf>
    <xf numFmtId="0" fontId="9" fillId="9" borderId="2" xfId="0" applyFont="1" applyFill="1" applyBorder="1" applyAlignment="1">
      <alignment wrapText="1"/>
    </xf>
    <xf numFmtId="10" fontId="8" fillId="9" borderId="4" xfId="0" applyNumberFormat="1" applyFont="1" applyFill="1" applyBorder="1"/>
    <xf numFmtId="164" fontId="8" fillId="9" borderId="2" xfId="0" applyNumberFormat="1" applyFont="1" applyFill="1" applyBorder="1"/>
    <xf numFmtId="164" fontId="8" fillId="9" borderId="7" xfId="0" applyNumberFormat="1" applyFont="1" applyFill="1" applyBorder="1"/>
    <xf numFmtId="0" fontId="9" fillId="5" borderId="4" xfId="0" applyFont="1" applyFill="1" applyBorder="1" applyAlignment="1">
      <alignment horizontal="center"/>
    </xf>
    <xf numFmtId="0" fontId="9" fillId="5" borderId="2" xfId="0" applyFont="1" applyFill="1" applyBorder="1" applyAlignment="1">
      <alignment wrapText="1"/>
    </xf>
    <xf numFmtId="164" fontId="8" fillId="5" borderId="2" xfId="0" applyNumberFormat="1" applyFont="1" applyFill="1" applyBorder="1"/>
    <xf numFmtId="164" fontId="8" fillId="5" borderId="7" xfId="0" applyNumberFormat="1" applyFont="1" applyFill="1" applyBorder="1"/>
    <xf numFmtId="0" fontId="24" fillId="11" borderId="12" xfId="0" applyFont="1" applyFill="1" applyBorder="1"/>
    <xf numFmtId="0" fontId="15" fillId="10" borderId="12" xfId="0" applyFont="1" applyFill="1" applyBorder="1" applyAlignment="1">
      <alignment wrapText="1"/>
    </xf>
    <xf numFmtId="0" fontId="25" fillId="10" borderId="12" xfId="0" applyFont="1" applyFill="1" applyBorder="1"/>
    <xf numFmtId="0" fontId="0" fillId="11" borderId="16" xfId="0" applyFill="1" applyBorder="1"/>
    <xf numFmtId="166" fontId="8" fillId="0" borderId="8" xfId="0" applyNumberFormat="1" applyFont="1" applyBorder="1"/>
    <xf numFmtId="166" fontId="8" fillId="0" borderId="10" xfId="0" applyNumberFormat="1" applyFont="1" applyBorder="1"/>
    <xf numFmtId="166" fontId="11" fillId="0" borderId="13" xfId="0" applyNumberFormat="1" applyFont="1" applyBorder="1" applyAlignment="1">
      <alignment wrapText="1"/>
    </xf>
    <xf numFmtId="166" fontId="11" fillId="0" borderId="6" xfId="0" applyNumberFormat="1" applyFont="1" applyBorder="1" applyAlignment="1">
      <alignment wrapText="1"/>
    </xf>
    <xf numFmtId="0" fontId="11" fillId="0" borderId="1" xfId="0" applyFont="1" applyBorder="1"/>
    <xf numFmtId="49" fontId="3" fillId="0" borderId="0" xfId="0" applyNumberFormat="1" applyFont="1"/>
    <xf numFmtId="0" fontId="26" fillId="0" borderId="11" xfId="0" applyFont="1" applyBorder="1" applyAlignment="1">
      <alignment vertical="center"/>
    </xf>
    <xf numFmtId="0" fontId="16" fillId="4" borderId="11" xfId="1" applyFont="1" applyFill="1" applyBorder="1" applyAlignment="1">
      <alignment horizontal="right"/>
    </xf>
    <xf numFmtId="165" fontId="9" fillId="0" borderId="0" xfId="0" applyNumberFormat="1" applyFont="1"/>
    <xf numFmtId="165" fontId="16" fillId="0" borderId="0" xfId="0" applyNumberFormat="1" applyFont="1"/>
    <xf numFmtId="165" fontId="11" fillId="0" borderId="0" xfId="0" applyNumberFormat="1" applyFont="1"/>
    <xf numFmtId="165" fontId="17" fillId="0" borderId="15" xfId="0" applyNumberFormat="1" applyFont="1" applyBorder="1"/>
    <xf numFmtId="0" fontId="25" fillId="0" borderId="6" xfId="0" applyFont="1" applyBorder="1" applyAlignment="1">
      <alignment horizontal="center"/>
    </xf>
    <xf numFmtId="0" fontId="25" fillId="0" borderId="0" xfId="0" applyFont="1" applyAlignment="1">
      <alignment horizontal="center"/>
    </xf>
    <xf numFmtId="165" fontId="25" fillId="0" borderId="0" xfId="0" applyNumberFormat="1" applyFont="1"/>
    <xf numFmtId="165" fontId="25" fillId="0" borderId="0" xfId="0" applyNumberFormat="1" applyFont="1" applyAlignment="1">
      <alignment horizontal="center"/>
    </xf>
    <xf numFmtId="165" fontId="28" fillId="0" borderId="15" xfId="0" applyNumberFormat="1" applyFont="1" applyBorder="1"/>
    <xf numFmtId="0" fontId="13" fillId="0" borderId="0" xfId="0" applyFont="1"/>
    <xf numFmtId="0" fontId="26" fillId="0" borderId="7" xfId="0" applyFont="1" applyBorder="1" applyAlignment="1">
      <alignment horizontal="center" vertical="center"/>
    </xf>
    <xf numFmtId="0" fontId="16" fillId="12" borderId="5" xfId="0" applyFont="1" applyFill="1" applyBorder="1" applyAlignment="1">
      <alignment horizontal="center"/>
    </xf>
    <xf numFmtId="0" fontId="16" fillId="12" borderId="1" xfId="0" applyFont="1" applyFill="1" applyBorder="1"/>
    <xf numFmtId="165" fontId="16" fillId="12" borderId="1" xfId="0" applyNumberFormat="1" applyFont="1" applyFill="1" applyBorder="1"/>
    <xf numFmtId="0" fontId="8" fillId="12" borderId="5" xfId="0" applyFont="1" applyFill="1" applyBorder="1" applyAlignment="1">
      <alignment horizontal="center"/>
    </xf>
    <xf numFmtId="0" fontId="8" fillId="12" borderId="1" xfId="0" applyFont="1" applyFill="1" applyBorder="1"/>
    <xf numFmtId="0" fontId="8" fillId="12" borderId="1" xfId="0" applyFont="1" applyFill="1" applyBorder="1" applyAlignment="1">
      <alignment horizontal="center"/>
    </xf>
    <xf numFmtId="165" fontId="8" fillId="12" borderId="1" xfId="0" applyNumberFormat="1" applyFont="1" applyFill="1" applyBorder="1"/>
    <xf numFmtId="165" fontId="17" fillId="12" borderId="14" xfId="0" applyNumberFormat="1" applyFont="1" applyFill="1" applyBorder="1"/>
    <xf numFmtId="0" fontId="30" fillId="0" borderId="17" xfId="0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164" fontId="0" fillId="0" borderId="11" xfId="0" applyNumberFormat="1" applyBorder="1" applyAlignment="1">
      <alignment vertical="center"/>
    </xf>
    <xf numFmtId="0" fontId="30" fillId="0" borderId="11" xfId="0" applyFont="1" applyBorder="1" applyAlignment="1">
      <alignment vertical="center"/>
    </xf>
    <xf numFmtId="165" fontId="30" fillId="0" borderId="11" xfId="0" applyNumberFormat="1" applyFont="1" applyBorder="1" applyAlignment="1">
      <alignment vertical="center"/>
    </xf>
    <xf numFmtId="0" fontId="27" fillId="13" borderId="0" xfId="0" applyFont="1" applyFill="1"/>
    <xf numFmtId="0" fontId="13" fillId="13" borderId="0" xfId="0" applyFont="1" applyFill="1"/>
    <xf numFmtId="0" fontId="27" fillId="13" borderId="0" xfId="0" applyFont="1" applyFill="1" applyAlignment="1">
      <alignment horizontal="center"/>
    </xf>
    <xf numFmtId="165" fontId="27" fillId="13" borderId="0" xfId="0" applyNumberFormat="1" applyFont="1" applyFill="1" applyAlignment="1">
      <alignment horizontal="center"/>
    </xf>
    <xf numFmtId="0" fontId="16" fillId="0" borderId="5" xfId="0" applyFont="1" applyBorder="1" applyAlignment="1">
      <alignment horizontal="center"/>
    </xf>
    <xf numFmtId="0" fontId="16" fillId="0" borderId="1" xfId="0" applyFont="1" applyBorder="1"/>
    <xf numFmtId="165" fontId="16" fillId="0" borderId="1" xfId="0" applyNumberFormat="1" applyFont="1" applyBorder="1"/>
    <xf numFmtId="0" fontId="8" fillId="0" borderId="5" xfId="0" applyFont="1" applyBorder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165" fontId="8" fillId="0" borderId="1" xfId="0" applyNumberFormat="1" applyFont="1" applyBorder="1"/>
    <xf numFmtId="165" fontId="17" fillId="0" borderId="14" xfId="0" applyNumberFormat="1" applyFont="1" applyBorder="1"/>
    <xf numFmtId="165" fontId="10" fillId="0" borderId="1" xfId="0" applyNumberFormat="1" applyFont="1" applyBorder="1"/>
    <xf numFmtId="165" fontId="0" fillId="0" borderId="11" xfId="0" applyNumberFormat="1" applyBorder="1"/>
    <xf numFmtId="165" fontId="0" fillId="0" borderId="11" xfId="0" applyNumberFormat="1" applyBorder="1" applyAlignment="1">
      <alignment vertical="center"/>
    </xf>
    <xf numFmtId="165" fontId="32" fillId="13" borderId="0" xfId="0" applyNumberFormat="1" applyFont="1" applyFill="1"/>
    <xf numFmtId="165" fontId="34" fillId="0" borderId="11" xfId="0" applyNumberFormat="1" applyFont="1" applyBorder="1"/>
    <xf numFmtId="0" fontId="16" fillId="0" borderId="11" xfId="0" applyFont="1" applyBorder="1"/>
    <xf numFmtId="0" fontId="8" fillId="0" borderId="11" xfId="0" applyFont="1" applyBorder="1"/>
    <xf numFmtId="165" fontId="8" fillId="0" borderId="11" xfId="0" applyNumberFormat="1" applyFont="1" applyBorder="1"/>
    <xf numFmtId="0" fontId="30" fillId="0" borderId="7" xfId="0" applyFont="1" applyBorder="1" applyAlignment="1">
      <alignment vertical="center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30" fillId="0" borderId="7" xfId="0" applyFont="1" applyBorder="1" applyAlignment="1">
      <alignment horizontal="center" vertical="center"/>
    </xf>
    <xf numFmtId="0" fontId="27" fillId="13" borderId="0" xfId="0" applyFont="1" applyFill="1" applyAlignment="1">
      <alignment horizontal="left"/>
    </xf>
    <xf numFmtId="0" fontId="30" fillId="0" borderId="18" xfId="0" applyFont="1" applyBorder="1" applyAlignment="1">
      <alignment horizontal="center" vertical="center"/>
    </xf>
    <xf numFmtId="0" fontId="30" fillId="0" borderId="14" xfId="0" applyFont="1" applyBorder="1" applyAlignment="1">
      <alignment vertical="center"/>
    </xf>
    <xf numFmtId="0" fontId="30" fillId="13" borderId="13" xfId="0" applyFont="1" applyFill="1" applyBorder="1" applyAlignment="1">
      <alignment vertical="center"/>
    </xf>
    <xf numFmtId="0" fontId="10" fillId="0" borderId="7" xfId="0" applyFont="1" applyBorder="1"/>
    <xf numFmtId="165" fontId="29" fillId="0" borderId="12" xfId="0" applyNumberFormat="1" applyFont="1" applyBorder="1" applyAlignment="1">
      <alignment vertical="center"/>
    </xf>
    <xf numFmtId="165" fontId="10" fillId="0" borderId="0" xfId="0" applyNumberFormat="1" applyFont="1"/>
    <xf numFmtId="0" fontId="10" fillId="13" borderId="2" xfId="0" applyFont="1" applyFill="1" applyBorder="1" applyAlignment="1">
      <alignment horizontal="center"/>
    </xf>
    <xf numFmtId="0" fontId="16" fillId="13" borderId="2" xfId="0" applyFont="1" applyFill="1" applyBorder="1" applyAlignment="1">
      <alignment horizontal="center"/>
    </xf>
    <xf numFmtId="165" fontId="29" fillId="13" borderId="2" xfId="0" applyNumberFormat="1" applyFont="1" applyFill="1" applyBorder="1" applyAlignment="1">
      <alignment vertical="center"/>
    </xf>
    <xf numFmtId="165" fontId="10" fillId="13" borderId="2" xfId="0" applyNumberFormat="1" applyFont="1" applyFill="1" applyBorder="1"/>
    <xf numFmtId="0" fontId="10" fillId="13" borderId="7" xfId="0" applyFont="1" applyFill="1" applyBorder="1"/>
    <xf numFmtId="0" fontId="0" fillId="0" borderId="17" xfId="0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5" fillId="0" borderId="11" xfId="0" applyFont="1" applyBorder="1" applyAlignment="1">
      <alignment horizontal="center" vertical="center"/>
    </xf>
    <xf numFmtId="0" fontId="30" fillId="0" borderId="11" xfId="0" applyFont="1" applyBorder="1" applyAlignment="1">
      <alignment vertical="center" wrapText="1"/>
    </xf>
    <xf numFmtId="0" fontId="36" fillId="0" borderId="11" xfId="0" applyFont="1" applyBorder="1" applyAlignment="1">
      <alignment vertical="center" wrapText="1"/>
    </xf>
    <xf numFmtId="165" fontId="36" fillId="0" borderId="11" xfId="0" applyNumberFormat="1" applyFont="1" applyBorder="1" applyAlignment="1">
      <alignment vertical="center"/>
    </xf>
    <xf numFmtId="0" fontId="30" fillId="0" borderId="0" xfId="0" applyFont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165" fontId="30" fillId="0" borderId="4" xfId="0" applyNumberFormat="1" applyFont="1" applyBorder="1" applyAlignment="1">
      <alignment vertical="center"/>
    </xf>
    <xf numFmtId="165" fontId="30" fillId="0" borderId="4" xfId="0" applyNumberFormat="1" applyFont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165" fontId="10" fillId="0" borderId="4" xfId="0" applyNumberFormat="1" applyFont="1" applyBorder="1"/>
    <xf numFmtId="10" fontId="16" fillId="0" borderId="11" xfId="0" applyNumberFormat="1" applyFont="1" applyBorder="1" applyAlignment="1">
      <alignment horizontal="center"/>
    </xf>
    <xf numFmtId="0" fontId="16" fillId="12" borderId="4" xfId="0" applyFont="1" applyFill="1" applyBorder="1" applyAlignment="1">
      <alignment horizontal="center"/>
    </xf>
    <xf numFmtId="0" fontId="16" fillId="12" borderId="2" xfId="0" applyFont="1" applyFill="1" applyBorder="1" applyAlignment="1">
      <alignment horizontal="left"/>
    </xf>
    <xf numFmtId="0" fontId="16" fillId="12" borderId="2" xfId="0" applyFont="1" applyFill="1" applyBorder="1" applyAlignment="1">
      <alignment horizontal="center"/>
    </xf>
    <xf numFmtId="165" fontId="16" fillId="12" borderId="2" xfId="0" applyNumberFormat="1" applyFont="1" applyFill="1" applyBorder="1" applyAlignment="1">
      <alignment horizontal="center"/>
    </xf>
    <xf numFmtId="165" fontId="16" fillId="12" borderId="2" xfId="0" applyNumberFormat="1" applyFont="1" applyFill="1" applyBorder="1" applyAlignment="1">
      <alignment horizontal="right"/>
    </xf>
    <xf numFmtId="9" fontId="16" fillId="12" borderId="2" xfId="0" applyNumberFormat="1" applyFont="1" applyFill="1" applyBorder="1"/>
    <xf numFmtId="0" fontId="8" fillId="12" borderId="4" xfId="0" applyFont="1" applyFill="1" applyBorder="1" applyAlignment="1">
      <alignment horizontal="center"/>
    </xf>
    <xf numFmtId="0" fontId="8" fillId="12" borderId="2" xfId="0" applyFont="1" applyFill="1" applyBorder="1" applyAlignment="1">
      <alignment horizontal="center"/>
    </xf>
    <xf numFmtId="165" fontId="8" fillId="12" borderId="2" xfId="0" applyNumberFormat="1" applyFont="1" applyFill="1" applyBorder="1" applyAlignment="1">
      <alignment horizontal="center"/>
    </xf>
    <xf numFmtId="165" fontId="8" fillId="12" borderId="2" xfId="0" applyNumberFormat="1" applyFont="1" applyFill="1" applyBorder="1" applyAlignment="1">
      <alignment horizontal="right"/>
    </xf>
    <xf numFmtId="165" fontId="8" fillId="12" borderId="2" xfId="0" applyNumberFormat="1" applyFont="1" applyFill="1" applyBorder="1"/>
    <xf numFmtId="165" fontId="17" fillId="12" borderId="11" xfId="0" applyNumberFormat="1" applyFont="1" applyFill="1" applyBorder="1"/>
    <xf numFmtId="0" fontId="16" fillId="12" borderId="2" xfId="0" applyFont="1" applyFill="1" applyBorder="1"/>
    <xf numFmtId="0" fontId="10" fillId="12" borderId="1" xfId="0" applyFont="1" applyFill="1" applyBorder="1" applyAlignment="1">
      <alignment horizontal="center"/>
    </xf>
    <xf numFmtId="165" fontId="13" fillId="12" borderId="1" xfId="0" applyNumberFormat="1" applyFont="1" applyFill="1" applyBorder="1"/>
    <xf numFmtId="165" fontId="33" fillId="12" borderId="1" xfId="0" applyNumberFormat="1" applyFont="1" applyFill="1" applyBorder="1"/>
    <xf numFmtId="0" fontId="16" fillId="6" borderId="2" xfId="0" applyFont="1" applyFill="1" applyBorder="1"/>
    <xf numFmtId="1" fontId="16" fillId="0" borderId="0" xfId="0" applyNumberFormat="1" applyFont="1" applyAlignment="1">
      <alignment horizontal="center"/>
    </xf>
    <xf numFmtId="0" fontId="27" fillId="13" borderId="3" xfId="0" applyFont="1" applyFill="1" applyBorder="1"/>
    <xf numFmtId="0" fontId="13" fillId="13" borderId="3" xfId="0" applyFont="1" applyFill="1" applyBorder="1"/>
    <xf numFmtId="0" fontId="27" fillId="13" borderId="3" xfId="0" applyFont="1" applyFill="1" applyBorder="1" applyAlignment="1">
      <alignment horizontal="center"/>
    </xf>
    <xf numFmtId="165" fontId="27" fillId="13" borderId="3" xfId="0" applyNumberFormat="1" applyFont="1" applyFill="1" applyBorder="1"/>
    <xf numFmtId="165" fontId="27" fillId="13" borderId="3" xfId="0" applyNumberFormat="1" applyFont="1" applyFill="1" applyBorder="1" applyAlignment="1">
      <alignment horizontal="center"/>
    </xf>
    <xf numFmtId="0" fontId="27" fillId="13" borderId="8" xfId="0" applyFont="1" applyFill="1" applyBorder="1"/>
    <xf numFmtId="0" fontId="16" fillId="6" borderId="4" xfId="0" applyFont="1" applyFill="1" applyBorder="1" applyAlignment="1">
      <alignment horizontal="center"/>
    </xf>
    <xf numFmtId="165" fontId="16" fillId="6" borderId="2" xfId="0" applyNumberFormat="1" applyFont="1" applyFill="1" applyBorder="1"/>
    <xf numFmtId="0" fontId="8" fillId="6" borderId="4" xfId="0" applyFont="1" applyFill="1" applyBorder="1" applyAlignment="1">
      <alignment horizontal="center"/>
    </xf>
    <xf numFmtId="0" fontId="8" fillId="6" borderId="2" xfId="0" applyFont="1" applyFill="1" applyBorder="1"/>
    <xf numFmtId="165" fontId="8" fillId="6" borderId="2" xfId="0" applyNumberFormat="1" applyFont="1" applyFill="1" applyBorder="1"/>
    <xf numFmtId="0" fontId="0" fillId="0" borderId="11" xfId="0" applyBorder="1" applyAlignment="1">
      <alignment horizontal="center"/>
    </xf>
    <xf numFmtId="0" fontId="10" fillId="0" borderId="0" xfId="0" applyFont="1" applyAlignment="1">
      <alignment horizontal="center"/>
    </xf>
    <xf numFmtId="1" fontId="16" fillId="0" borderId="11" xfId="0" applyNumberFormat="1" applyFont="1" applyBorder="1" applyAlignment="1">
      <alignment horizontal="center"/>
    </xf>
    <xf numFmtId="165" fontId="8" fillId="0" borderId="11" xfId="0" applyNumberFormat="1" applyFont="1" applyBorder="1" applyAlignment="1">
      <alignment horizontal="center"/>
    </xf>
    <xf numFmtId="165" fontId="30" fillId="0" borderId="11" xfId="0" applyNumberFormat="1" applyFont="1" applyBorder="1" applyAlignment="1">
      <alignment horizontal="right" vertical="center"/>
    </xf>
    <xf numFmtId="0" fontId="43" fillId="0" borderId="11" xfId="0" applyFont="1" applyBorder="1" applyAlignment="1">
      <alignment horizontal="center"/>
    </xf>
    <xf numFmtId="0" fontId="43" fillId="0" borderId="11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165" fontId="19" fillId="0" borderId="0" xfId="0" applyNumberFormat="1" applyFont="1"/>
    <xf numFmtId="165" fontId="17" fillId="0" borderId="0" xfId="0" applyNumberFormat="1" applyFont="1"/>
    <xf numFmtId="165" fontId="19" fillId="0" borderId="12" xfId="0" applyNumberFormat="1" applyFont="1" applyBorder="1"/>
    <xf numFmtId="165" fontId="30" fillId="0" borderId="13" xfId="0" applyNumberFormat="1" applyFont="1" applyBorder="1" applyAlignment="1">
      <alignment horizontal="right" vertical="center"/>
    </xf>
    <xf numFmtId="0" fontId="27" fillId="13" borderId="13" xfId="0" applyFont="1" applyFill="1" applyBorder="1"/>
    <xf numFmtId="165" fontId="16" fillId="12" borderId="2" xfId="0" applyNumberFormat="1" applyFont="1" applyFill="1" applyBorder="1"/>
    <xf numFmtId="0" fontId="8" fillId="12" borderId="2" xfId="0" applyFont="1" applyFill="1" applyBorder="1"/>
    <xf numFmtId="165" fontId="33" fillId="12" borderId="2" xfId="0" applyNumberFormat="1" applyFont="1" applyFill="1" applyBorder="1"/>
    <xf numFmtId="0" fontId="7" fillId="0" borderId="0" xfId="0" applyFont="1"/>
    <xf numFmtId="165" fontId="33" fillId="6" borderId="7" xfId="0" applyNumberFormat="1" applyFont="1" applyFill="1" applyBorder="1"/>
    <xf numFmtId="0" fontId="30" fillId="0" borderId="0" xfId="0" applyFont="1" applyAlignment="1">
      <alignment vertical="center"/>
    </xf>
    <xf numFmtId="165" fontId="30" fillId="0" borderId="0" xfId="0" applyNumberFormat="1" applyFont="1" applyAlignment="1">
      <alignment horizontal="right" vertical="center"/>
    </xf>
    <xf numFmtId="0" fontId="16" fillId="3" borderId="4" xfId="0" applyFont="1" applyFill="1" applyBorder="1"/>
    <xf numFmtId="164" fontId="10" fillId="3" borderId="2" xfId="0" applyNumberFormat="1" applyFont="1" applyFill="1" applyBorder="1"/>
    <xf numFmtId="0" fontId="20" fillId="0" borderId="13" xfId="0" applyFont="1" applyBorder="1" applyAlignment="1">
      <alignment horizontal="right"/>
    </xf>
    <xf numFmtId="164" fontId="20" fillId="0" borderId="3" xfId="0" applyNumberFormat="1" applyFont="1" applyBorder="1" applyAlignment="1">
      <alignment horizontal="right"/>
    </xf>
    <xf numFmtId="0" fontId="10" fillId="0" borderId="6" xfId="0" applyFont="1" applyBorder="1"/>
    <xf numFmtId="164" fontId="10" fillId="0" borderId="0" xfId="0" applyNumberFormat="1" applyFont="1"/>
    <xf numFmtId="164" fontId="16" fillId="5" borderId="2" xfId="0" applyNumberFormat="1" applyFont="1" applyFill="1" applyBorder="1"/>
    <xf numFmtId="10" fontId="16" fillId="5" borderId="5" xfId="0" applyNumberFormat="1" applyFont="1" applyFill="1" applyBorder="1"/>
    <xf numFmtId="164" fontId="16" fillId="5" borderId="1" xfId="0" applyNumberFormat="1" applyFont="1" applyFill="1" applyBorder="1"/>
    <xf numFmtId="0" fontId="16" fillId="5" borderId="5" xfId="0" applyFont="1" applyFill="1" applyBorder="1"/>
    <xf numFmtId="49" fontId="45" fillId="14" borderId="4" xfId="0" applyNumberFormat="1" applyFont="1" applyFill="1" applyBorder="1" applyAlignment="1">
      <alignment horizontal="center"/>
    </xf>
    <xf numFmtId="0" fontId="45" fillId="14" borderId="2" xfId="0" applyFont="1" applyFill="1" applyBorder="1" applyAlignment="1">
      <alignment wrapText="1"/>
    </xf>
    <xf numFmtId="164" fontId="7" fillId="14" borderId="2" xfId="0" applyNumberFormat="1" applyFont="1" applyFill="1" applyBorder="1"/>
    <xf numFmtId="165" fontId="45" fillId="14" borderId="2" xfId="0" applyNumberFormat="1" applyFont="1" applyFill="1" applyBorder="1"/>
    <xf numFmtId="165" fontId="37" fillId="14" borderId="2" xfId="0" applyNumberFormat="1" applyFont="1" applyFill="1" applyBorder="1"/>
    <xf numFmtId="0" fontId="46" fillId="14" borderId="2" xfId="0" applyFont="1" applyFill="1" applyBorder="1"/>
    <xf numFmtId="0" fontId="46" fillId="14" borderId="4" xfId="0" applyFont="1" applyFill="1" applyBorder="1"/>
    <xf numFmtId="165" fontId="46" fillId="14" borderId="2" xfId="0" applyNumberFormat="1" applyFont="1" applyFill="1" applyBorder="1"/>
    <xf numFmtId="165" fontId="39" fillId="14" borderId="2" xfId="0" applyNumberFormat="1" applyFont="1" applyFill="1" applyBorder="1"/>
    <xf numFmtId="165" fontId="40" fillId="14" borderId="11" xfId="0" applyNumberFormat="1" applyFont="1" applyFill="1" applyBorder="1"/>
    <xf numFmtId="0" fontId="16" fillId="14" borderId="2" xfId="0" applyFont="1" applyFill="1" applyBorder="1" applyAlignment="1">
      <alignment horizontal="center"/>
    </xf>
    <xf numFmtId="0" fontId="16" fillId="14" borderId="2" xfId="0" applyFont="1" applyFill="1" applyBorder="1"/>
    <xf numFmtId="0" fontId="16" fillId="14" borderId="1" xfId="0" applyFont="1" applyFill="1" applyBorder="1"/>
    <xf numFmtId="0" fontId="10" fillId="14" borderId="1" xfId="0" applyFont="1" applyFill="1" applyBorder="1" applyAlignment="1">
      <alignment horizontal="center"/>
    </xf>
    <xf numFmtId="165" fontId="13" fillId="14" borderId="1" xfId="0" applyNumberFormat="1" applyFont="1" applyFill="1" applyBorder="1"/>
    <xf numFmtId="165" fontId="16" fillId="14" borderId="1" xfId="0" applyNumberFormat="1" applyFont="1" applyFill="1" applyBorder="1"/>
    <xf numFmtId="0" fontId="8" fillId="14" borderId="5" xfId="0" applyFont="1" applyFill="1" applyBorder="1" applyAlignment="1">
      <alignment horizontal="center"/>
    </xf>
    <xf numFmtId="0" fontId="8" fillId="14" borderId="1" xfId="0" applyFont="1" applyFill="1" applyBorder="1"/>
    <xf numFmtId="0" fontId="8" fillId="14" borderId="1" xfId="0" applyFont="1" applyFill="1" applyBorder="1" applyAlignment="1">
      <alignment horizontal="center"/>
    </xf>
    <xf numFmtId="165" fontId="8" fillId="14" borderId="1" xfId="0" applyNumberFormat="1" applyFont="1" applyFill="1" applyBorder="1"/>
    <xf numFmtId="165" fontId="17" fillId="14" borderId="14" xfId="0" applyNumberFormat="1" applyFont="1" applyFill="1" applyBorder="1"/>
    <xf numFmtId="0" fontId="7" fillId="14" borderId="4" xfId="0" applyFont="1" applyFill="1" applyBorder="1" applyAlignment="1">
      <alignment horizontal="center" vertical="center"/>
    </xf>
    <xf numFmtId="0" fontId="37" fillId="14" borderId="2" xfId="0" applyFont="1" applyFill="1" applyBorder="1"/>
    <xf numFmtId="0" fontId="37" fillId="14" borderId="4" xfId="0" applyFont="1" applyFill="1" applyBorder="1" applyAlignment="1">
      <alignment horizontal="center"/>
    </xf>
    <xf numFmtId="0" fontId="38" fillId="14" borderId="2" xfId="0" applyFont="1" applyFill="1" applyBorder="1" applyAlignment="1">
      <alignment horizontal="center"/>
    </xf>
    <xf numFmtId="165" fontId="7" fillId="14" borderId="2" xfId="0" applyNumberFormat="1" applyFont="1" applyFill="1" applyBorder="1" applyAlignment="1">
      <alignment horizontal="right" vertical="center"/>
    </xf>
    <xf numFmtId="0" fontId="37" fillId="14" borderId="4" xfId="0" applyFont="1" applyFill="1" applyBorder="1"/>
    <xf numFmtId="0" fontId="39" fillId="14" borderId="2" xfId="0" applyFont="1" applyFill="1" applyBorder="1" applyAlignment="1">
      <alignment horizontal="center"/>
    </xf>
    <xf numFmtId="165" fontId="39" fillId="14" borderId="7" xfId="0" applyNumberFormat="1" applyFont="1" applyFill="1" applyBorder="1"/>
    <xf numFmtId="165" fontId="39" fillId="14" borderId="11" xfId="0" applyNumberFormat="1" applyFont="1" applyFill="1" applyBorder="1"/>
    <xf numFmtId="49" fontId="9" fillId="15" borderId="4" xfId="0" applyNumberFormat="1" applyFont="1" applyFill="1" applyBorder="1" applyAlignment="1">
      <alignment horizontal="center"/>
    </xf>
    <xf numFmtId="0" fontId="45" fillId="15" borderId="2" xfId="0" applyFont="1" applyFill="1" applyBorder="1" applyAlignment="1">
      <alignment wrapText="1"/>
    </xf>
    <xf numFmtId="164" fontId="0" fillId="15" borderId="2" xfId="0" applyNumberFormat="1" applyFill="1" applyBorder="1"/>
    <xf numFmtId="165" fontId="9" fillId="15" borderId="2" xfId="0" applyNumberFormat="1" applyFont="1" applyFill="1" applyBorder="1"/>
    <xf numFmtId="165" fontId="16" fillId="15" borderId="2" xfId="0" applyNumberFormat="1" applyFont="1" applyFill="1" applyBorder="1"/>
    <xf numFmtId="0" fontId="11" fillId="15" borderId="2" xfId="0" applyFont="1" applyFill="1" applyBorder="1"/>
    <xf numFmtId="0" fontId="11" fillId="15" borderId="4" xfId="0" applyFont="1" applyFill="1" applyBorder="1"/>
    <xf numFmtId="165" fontId="11" fillId="15" borderId="2" xfId="0" applyNumberFormat="1" applyFont="1" applyFill="1" applyBorder="1"/>
    <xf numFmtId="165" fontId="8" fillId="15" borderId="2" xfId="0" applyNumberFormat="1" applyFont="1" applyFill="1" applyBorder="1"/>
    <xf numFmtId="165" fontId="17" fillId="15" borderId="11" xfId="0" applyNumberFormat="1" applyFont="1" applyFill="1" applyBorder="1"/>
    <xf numFmtId="0" fontId="7" fillId="15" borderId="4" xfId="0" applyFont="1" applyFill="1" applyBorder="1" applyAlignment="1">
      <alignment horizontal="center" vertical="center"/>
    </xf>
    <xf numFmtId="0" fontId="37" fillId="15" borderId="2" xfId="0" applyFont="1" applyFill="1" applyBorder="1"/>
    <xf numFmtId="0" fontId="37" fillId="15" borderId="4" xfId="0" applyFont="1" applyFill="1" applyBorder="1" applyAlignment="1">
      <alignment horizontal="center"/>
    </xf>
    <xf numFmtId="0" fontId="38" fillId="15" borderId="2" xfId="0" applyFont="1" applyFill="1" applyBorder="1" applyAlignment="1">
      <alignment horizontal="center"/>
    </xf>
    <xf numFmtId="165" fontId="7" fillId="15" borderId="2" xfId="0" applyNumberFormat="1" applyFont="1" applyFill="1" applyBorder="1" applyAlignment="1">
      <alignment horizontal="right" vertical="center"/>
    </xf>
    <xf numFmtId="165" fontId="37" fillId="15" borderId="7" xfId="0" applyNumberFormat="1" applyFont="1" applyFill="1" applyBorder="1"/>
    <xf numFmtId="0" fontId="39" fillId="15" borderId="2" xfId="0" applyFont="1" applyFill="1" applyBorder="1" applyAlignment="1">
      <alignment horizontal="center"/>
    </xf>
    <xf numFmtId="165" fontId="39" fillId="15" borderId="2" xfId="0" applyNumberFormat="1" applyFont="1" applyFill="1" applyBorder="1"/>
    <xf numFmtId="165" fontId="39" fillId="15" borderId="11" xfId="0" applyNumberFormat="1" applyFont="1" applyFill="1" applyBorder="1"/>
    <xf numFmtId="165" fontId="40" fillId="15" borderId="11" xfId="0" applyNumberFormat="1" applyFont="1" applyFill="1" applyBorder="1"/>
    <xf numFmtId="0" fontId="10" fillId="0" borderId="6" xfId="0" applyFont="1" applyBorder="1" applyAlignment="1">
      <alignment wrapText="1"/>
    </xf>
    <xf numFmtId="0" fontId="11" fillId="0" borderId="6" xfId="0" applyFont="1" applyBorder="1" applyAlignment="1">
      <alignment horizontal="right"/>
    </xf>
    <xf numFmtId="0" fontId="16" fillId="10" borderId="3" xfId="0" applyFont="1" applyFill="1" applyBorder="1" applyAlignment="1">
      <alignment wrapText="1"/>
    </xf>
    <xf numFmtId="165" fontId="9" fillId="9" borderId="2" xfId="0" applyNumberFormat="1" applyFont="1" applyFill="1" applyBorder="1" applyAlignment="1">
      <alignment wrapText="1"/>
    </xf>
    <xf numFmtId="164" fontId="10" fillId="0" borderId="6" xfId="0" applyNumberFormat="1" applyFont="1" applyBorder="1"/>
    <xf numFmtId="164" fontId="16" fillId="5" borderId="4" xfId="0" applyNumberFormat="1" applyFont="1" applyFill="1" applyBorder="1"/>
    <xf numFmtId="164" fontId="16" fillId="5" borderId="5" xfId="0" applyNumberFormat="1" applyFont="1" applyFill="1" applyBorder="1"/>
    <xf numFmtId="0" fontId="15" fillId="0" borderId="3" xfId="0" applyFont="1" applyBorder="1" applyAlignment="1">
      <alignment horizontal="right"/>
    </xf>
    <xf numFmtId="10" fontId="8" fillId="5" borderId="2" xfId="0" applyNumberFormat="1" applyFont="1" applyFill="1" applyBorder="1"/>
    <xf numFmtId="10" fontId="8" fillId="5" borderId="1" xfId="0" applyNumberFormat="1" applyFont="1" applyFill="1" applyBorder="1"/>
    <xf numFmtId="0" fontId="8" fillId="5" borderId="1" xfId="0" applyFont="1" applyFill="1" applyBorder="1"/>
    <xf numFmtId="164" fontId="20" fillId="0" borderId="0" xfId="0" applyNumberFormat="1" applyFont="1" applyAlignment="1">
      <alignment horizontal="right"/>
    </xf>
    <xf numFmtId="0" fontId="8" fillId="4" borderId="2" xfId="0" applyFont="1" applyFill="1" applyBorder="1"/>
    <xf numFmtId="164" fontId="47" fillId="0" borderId="6" xfId="0" applyNumberFormat="1" applyFont="1" applyBorder="1" applyAlignment="1">
      <alignment horizontal="right"/>
    </xf>
    <xf numFmtId="49" fontId="12" fillId="0" borderId="6" xfId="0" applyNumberFormat="1" applyFont="1" applyBorder="1" applyAlignment="1">
      <alignment horizontal="center"/>
    </xf>
    <xf numFmtId="0" fontId="12" fillId="0" borderId="0" xfId="0" applyFont="1" applyAlignment="1">
      <alignment horizontal="center" wrapText="1"/>
    </xf>
    <xf numFmtId="0" fontId="20" fillId="0" borderId="6" xfId="0" applyFont="1" applyBorder="1" applyAlignment="1">
      <alignment horizontal="right"/>
    </xf>
    <xf numFmtId="0" fontId="15" fillId="0" borderId="0" xfId="0" applyFont="1" applyAlignment="1">
      <alignment horizontal="right"/>
    </xf>
    <xf numFmtId="164" fontId="15" fillId="0" borderId="0" xfId="0" applyNumberFormat="1" applyFont="1" applyAlignment="1">
      <alignment horizontal="right"/>
    </xf>
    <xf numFmtId="164" fontId="15" fillId="0" borderId="10" xfId="0" applyNumberFormat="1" applyFont="1" applyBorder="1" applyAlignment="1">
      <alignment horizontal="right"/>
    </xf>
    <xf numFmtId="49" fontId="0" fillId="16" borderId="6" xfId="0" applyNumberFormat="1" applyFill="1" applyBorder="1" applyAlignment="1">
      <alignment horizontal="center"/>
    </xf>
    <xf numFmtId="164" fontId="10" fillId="16" borderId="0" xfId="0" applyNumberFormat="1" applyFont="1" applyFill="1"/>
    <xf numFmtId="0" fontId="11" fillId="16" borderId="0" xfId="0" applyFont="1" applyFill="1"/>
    <xf numFmtId="164" fontId="11" fillId="16" borderId="0" xfId="0" applyNumberFormat="1" applyFont="1" applyFill="1"/>
    <xf numFmtId="164" fontId="11" fillId="16" borderId="10" xfId="0" applyNumberFormat="1" applyFont="1" applyFill="1" applyBorder="1"/>
    <xf numFmtId="0" fontId="16" fillId="16" borderId="0" xfId="0" applyFont="1" applyFill="1" applyAlignment="1">
      <alignment wrapText="1"/>
    </xf>
    <xf numFmtId="165" fontId="16" fillId="16" borderId="6" xfId="0" applyNumberFormat="1" applyFont="1" applyFill="1" applyBorder="1"/>
    <xf numFmtId="0" fontId="10" fillId="16" borderId="1" xfId="0" applyFont="1" applyFill="1" applyBorder="1"/>
    <xf numFmtId="165" fontId="16" fillId="16" borderId="1" xfId="0" applyNumberFormat="1" applyFont="1" applyFill="1" applyBorder="1"/>
    <xf numFmtId="0" fontId="10" fillId="0" borderId="2" xfId="0" applyFont="1" applyBorder="1" applyAlignment="1">
      <alignment wrapText="1"/>
    </xf>
    <xf numFmtId="164" fontId="11" fillId="0" borderId="4" xfId="0" applyNumberFormat="1" applyFont="1" applyBorder="1"/>
    <xf numFmtId="49" fontId="0" fillId="0" borderId="4" xfId="0" applyNumberFormat="1" applyBorder="1" applyAlignment="1">
      <alignment horizontal="center"/>
    </xf>
    <xf numFmtId="0" fontId="11" fillId="0" borderId="2" xfId="0" applyFont="1" applyBorder="1"/>
    <xf numFmtId="0" fontId="0" fillId="0" borderId="4" xfId="0" applyBorder="1"/>
    <xf numFmtId="164" fontId="0" fillId="0" borderId="2" xfId="0" applyNumberFormat="1" applyBorder="1"/>
    <xf numFmtId="0" fontId="6" fillId="0" borderId="12" xfId="0" applyFont="1" applyBorder="1" applyAlignment="1">
      <alignment wrapText="1"/>
    </xf>
    <xf numFmtId="0" fontId="6" fillId="0" borderId="15" xfId="0" applyFont="1" applyBorder="1" applyAlignment="1">
      <alignment wrapText="1"/>
    </xf>
    <xf numFmtId="0" fontId="0" fillId="0" borderId="12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11" xfId="0" applyFont="1" applyBorder="1" applyAlignment="1">
      <alignment vertical="center"/>
    </xf>
    <xf numFmtId="10" fontId="10" fillId="0" borderId="11" xfId="0" applyNumberFormat="1" applyFont="1" applyBorder="1"/>
    <xf numFmtId="0" fontId="1" fillId="0" borderId="11" xfId="0" applyFont="1" applyBorder="1" applyAlignment="1">
      <alignment vertical="center" wrapText="1"/>
    </xf>
    <xf numFmtId="0" fontId="16" fillId="4" borderId="11" xfId="1" applyFont="1" applyFill="1" applyBorder="1" applyAlignment="1">
      <alignment horizontal="center"/>
    </xf>
    <xf numFmtId="0" fontId="36" fillId="0" borderId="11" xfId="1" applyFont="1" applyBorder="1" applyAlignment="1">
      <alignment horizontal="right"/>
    </xf>
    <xf numFmtId="0" fontId="36" fillId="0" borderId="11" xfId="1" applyFont="1" applyBorder="1" applyAlignment="1">
      <alignment horizontal="right" wrapText="1"/>
    </xf>
    <xf numFmtId="0" fontId="36" fillId="0" borderId="11" xfId="1" applyFont="1" applyBorder="1"/>
    <xf numFmtId="0" fontId="16" fillId="2" borderId="19" xfId="1" applyFont="1" applyFill="1" applyBorder="1"/>
    <xf numFmtId="0" fontId="10" fillId="2" borderId="19" xfId="1" applyFont="1" applyFill="1" applyBorder="1"/>
    <xf numFmtId="0" fontId="50" fillId="0" borderId="0" xfId="0" applyFont="1"/>
    <xf numFmtId="0" fontId="51" fillId="0" borderId="0" xfId="0" applyFont="1"/>
    <xf numFmtId="0" fontId="31" fillId="0" borderId="0" xfId="0" applyFont="1"/>
    <xf numFmtId="164" fontId="23" fillId="5" borderId="13" xfId="0" applyNumberFormat="1" applyFont="1" applyFill="1" applyBorder="1"/>
    <xf numFmtId="165" fontId="0" fillId="0" borderId="0" xfId="0" applyNumberFormat="1"/>
    <xf numFmtId="0" fontId="16" fillId="0" borderId="0" xfId="0" applyFont="1" applyAlignment="1">
      <alignment horizontal="left"/>
    </xf>
    <xf numFmtId="0" fontId="16" fillId="0" borderId="2" xfId="0" applyFont="1" applyBorder="1" applyAlignment="1">
      <alignment horizontal="center"/>
    </xf>
    <xf numFmtId="165" fontId="30" fillId="0" borderId="4" xfId="0" applyNumberFormat="1" applyFont="1" applyBorder="1"/>
    <xf numFmtId="165" fontId="1" fillId="0" borderId="11" xfId="0" applyNumberFormat="1" applyFont="1" applyBorder="1" applyAlignment="1">
      <alignment vertical="center"/>
    </xf>
    <xf numFmtId="49" fontId="0" fillId="0" borderId="13" xfId="0" applyNumberFormat="1" applyBorder="1" applyAlignment="1">
      <alignment horizontal="center"/>
    </xf>
    <xf numFmtId="0" fontId="10" fillId="0" borderId="3" xfId="0" applyFont="1" applyBorder="1" applyAlignment="1">
      <alignment wrapText="1"/>
    </xf>
    <xf numFmtId="0" fontId="10" fillId="0" borderId="13" xfId="0" applyFont="1" applyBorder="1"/>
    <xf numFmtId="164" fontId="10" fillId="0" borderId="3" xfId="0" applyNumberFormat="1" applyFont="1" applyBorder="1"/>
    <xf numFmtId="164" fontId="10" fillId="0" borderId="13" xfId="0" applyNumberFormat="1" applyFont="1" applyBorder="1"/>
    <xf numFmtId="0" fontId="11" fillId="0" borderId="3" xfId="0" applyFont="1" applyBorder="1"/>
    <xf numFmtId="164" fontId="11" fillId="0" borderId="3" xfId="0" applyNumberFormat="1" applyFont="1" applyBorder="1"/>
    <xf numFmtId="164" fontId="11" fillId="0" borderId="8" xfId="0" applyNumberFormat="1" applyFont="1" applyBorder="1"/>
    <xf numFmtId="0" fontId="10" fillId="0" borderId="1" xfId="0" applyFont="1" applyBorder="1" applyAlignment="1">
      <alignment wrapText="1"/>
    </xf>
    <xf numFmtId="0" fontId="10" fillId="0" borderId="5" xfId="0" applyFont="1" applyBorder="1"/>
    <xf numFmtId="164" fontId="10" fillId="0" borderId="1" xfId="0" applyNumberFormat="1" applyFont="1" applyBorder="1"/>
    <xf numFmtId="164" fontId="10" fillId="0" borderId="5" xfId="0" applyNumberFormat="1" applyFont="1" applyBorder="1"/>
    <xf numFmtId="49" fontId="0" fillId="0" borderId="0" xfId="0" applyNumberFormat="1" applyAlignment="1">
      <alignment horizontal="center"/>
    </xf>
    <xf numFmtId="49" fontId="13" fillId="5" borderId="5" xfId="0" applyNumberFormat="1" applyFont="1" applyFill="1" applyBorder="1" applyAlignment="1">
      <alignment horizontal="center"/>
    </xf>
    <xf numFmtId="164" fontId="8" fillId="10" borderId="8" xfId="0" applyNumberFormat="1" applyFont="1" applyFill="1" applyBorder="1"/>
    <xf numFmtId="0" fontId="10" fillId="2" borderId="20" xfId="1" applyFont="1" applyFill="1" applyBorder="1"/>
    <xf numFmtId="0" fontId="44" fillId="2" borderId="19" xfId="1" applyFont="1" applyFill="1" applyBorder="1" applyAlignment="1">
      <alignment vertical="center"/>
    </xf>
    <xf numFmtId="0" fontId="10" fillId="2" borderId="21" xfId="1" applyFont="1" applyFill="1" applyBorder="1"/>
    <xf numFmtId="0" fontId="10" fillId="0" borderId="4" xfId="1" applyFont="1" applyBorder="1"/>
    <xf numFmtId="0" fontId="16" fillId="0" borderId="2" xfId="1" applyFont="1" applyBorder="1" applyAlignment="1">
      <alignment horizontal="center"/>
    </xf>
    <xf numFmtId="0" fontId="16" fillId="0" borderId="11" xfId="1" applyFont="1" applyBorder="1" applyAlignment="1">
      <alignment horizontal="center" wrapText="1"/>
    </xf>
    <xf numFmtId="0" fontId="0" fillId="3" borderId="0" xfId="0" applyFill="1"/>
    <xf numFmtId="166" fontId="11" fillId="0" borderId="0" xfId="0" applyNumberFormat="1" applyFont="1"/>
    <xf numFmtId="0" fontId="15" fillId="10" borderId="11" xfId="0" applyFont="1" applyFill="1" applyBorder="1"/>
    <xf numFmtId="165" fontId="49" fillId="17" borderId="11" xfId="0" applyNumberFormat="1" applyFont="1" applyFill="1" applyBorder="1"/>
    <xf numFmtId="165" fontId="8" fillId="17" borderId="11" xfId="0" applyNumberFormat="1" applyFont="1" applyFill="1" applyBorder="1"/>
    <xf numFmtId="165" fontId="17" fillId="17" borderId="11" xfId="0" applyNumberFormat="1" applyFont="1" applyFill="1" applyBorder="1"/>
    <xf numFmtId="0" fontId="35" fillId="17" borderId="11" xfId="0" applyFont="1" applyFill="1" applyBorder="1" applyAlignment="1">
      <alignment horizontal="center" vertical="center"/>
    </xf>
    <xf numFmtId="0" fontId="16" fillId="17" borderId="11" xfId="0" applyFont="1" applyFill="1" applyBorder="1" applyAlignment="1">
      <alignment horizontal="center"/>
    </xf>
    <xf numFmtId="0" fontId="10" fillId="17" borderId="11" xfId="0" applyFont="1" applyFill="1" applyBorder="1" applyAlignment="1">
      <alignment horizontal="center"/>
    </xf>
    <xf numFmtId="165" fontId="30" fillId="17" borderId="4" xfId="0" applyNumberFormat="1" applyFont="1" applyFill="1" applyBorder="1" applyAlignment="1">
      <alignment horizontal="right" vertical="center"/>
    </xf>
    <xf numFmtId="0" fontId="10" fillId="17" borderId="11" xfId="0" applyFont="1" applyFill="1" applyBorder="1"/>
    <xf numFmtId="0" fontId="11" fillId="17" borderId="11" xfId="0" applyFont="1" applyFill="1" applyBorder="1" applyAlignment="1">
      <alignment horizontal="center"/>
    </xf>
    <xf numFmtId="0" fontId="8" fillId="17" borderId="11" xfId="0" applyFont="1" applyFill="1" applyBorder="1" applyAlignment="1">
      <alignment horizontal="center"/>
    </xf>
    <xf numFmtId="165" fontId="11" fillId="17" borderId="11" xfId="0" applyNumberFormat="1" applyFont="1" applyFill="1" applyBorder="1"/>
    <xf numFmtId="165" fontId="30" fillId="17" borderId="11" xfId="0" applyNumberFormat="1" applyFont="1" applyFill="1" applyBorder="1" applyAlignment="1">
      <alignment vertical="center"/>
    </xf>
    <xf numFmtId="165" fontId="16" fillId="17" borderId="11" xfId="0" applyNumberFormat="1" applyFont="1" applyFill="1" applyBorder="1"/>
    <xf numFmtId="0" fontId="16" fillId="17" borderId="1" xfId="0" applyFont="1" applyFill="1" applyBorder="1"/>
    <xf numFmtId="0" fontId="10" fillId="17" borderId="1" xfId="0" applyFont="1" applyFill="1" applyBorder="1" applyAlignment="1">
      <alignment horizontal="center"/>
    </xf>
    <xf numFmtId="165" fontId="13" fillId="17" borderId="1" xfId="0" applyNumberFormat="1" applyFont="1" applyFill="1" applyBorder="1"/>
    <xf numFmtId="165" fontId="16" fillId="17" borderId="1" xfId="0" applyNumberFormat="1" applyFont="1" applyFill="1" applyBorder="1"/>
    <xf numFmtId="0" fontId="8" fillId="17" borderId="5" xfId="0" applyFont="1" applyFill="1" applyBorder="1" applyAlignment="1">
      <alignment horizontal="center"/>
    </xf>
    <xf numFmtId="0" fontId="8" fillId="17" borderId="1" xfId="0" applyFont="1" applyFill="1" applyBorder="1"/>
    <xf numFmtId="0" fontId="8" fillId="17" borderId="1" xfId="0" applyFont="1" applyFill="1" applyBorder="1" applyAlignment="1">
      <alignment horizontal="center"/>
    </xf>
    <xf numFmtId="165" fontId="8" fillId="17" borderId="1" xfId="0" applyNumberFormat="1" applyFont="1" applyFill="1" applyBorder="1"/>
    <xf numFmtId="165" fontId="17" fillId="17" borderId="1" xfId="0" applyNumberFormat="1" applyFont="1" applyFill="1" applyBorder="1"/>
    <xf numFmtId="0" fontId="16" fillId="17" borderId="2" xfId="0" applyFont="1" applyFill="1" applyBorder="1" applyAlignment="1">
      <alignment horizontal="center"/>
    </xf>
    <xf numFmtId="165" fontId="36" fillId="17" borderId="11" xfId="0" applyNumberFormat="1" applyFont="1" applyFill="1" applyBorder="1" applyAlignment="1">
      <alignment vertical="center"/>
    </xf>
    <xf numFmtId="165" fontId="13" fillId="17" borderId="11" xfId="0" applyNumberFormat="1" applyFont="1" applyFill="1" applyBorder="1"/>
    <xf numFmtId="0" fontId="19" fillId="0" borderId="0" xfId="0" applyFont="1" applyAlignment="1">
      <alignment horizontal="right"/>
    </xf>
    <xf numFmtId="49" fontId="0" fillId="18" borderId="4" xfId="0" applyNumberFormat="1" applyFill="1" applyBorder="1" applyAlignment="1">
      <alignment horizontal="center"/>
    </xf>
    <xf numFmtId="0" fontId="16" fillId="18" borderId="2" xfId="0" applyFont="1" applyFill="1" applyBorder="1" applyAlignment="1">
      <alignment wrapText="1"/>
    </xf>
    <xf numFmtId="164" fontId="16" fillId="18" borderId="2" xfId="0" applyNumberFormat="1" applyFont="1" applyFill="1" applyBorder="1"/>
    <xf numFmtId="0" fontId="8" fillId="18" borderId="2" xfId="0" applyFont="1" applyFill="1" applyBorder="1"/>
    <xf numFmtId="164" fontId="8" fillId="18" borderId="2" xfId="0" applyNumberFormat="1" applyFont="1" applyFill="1" applyBorder="1"/>
    <xf numFmtId="164" fontId="17" fillId="18" borderId="7" xfId="0" applyNumberFormat="1" applyFont="1" applyFill="1" applyBorder="1"/>
    <xf numFmtId="49" fontId="13" fillId="19" borderId="5" xfId="0" applyNumberFormat="1" applyFont="1" applyFill="1" applyBorder="1" applyAlignment="1">
      <alignment horizontal="center"/>
    </xf>
    <xf numFmtId="0" fontId="16" fillId="19" borderId="9" xfId="0" applyFont="1" applyFill="1" applyBorder="1" applyAlignment="1">
      <alignment wrapText="1"/>
    </xf>
    <xf numFmtId="0" fontId="0" fillId="19" borderId="1" xfId="0" applyFill="1" applyBorder="1"/>
    <xf numFmtId="164" fontId="0" fillId="19" borderId="1" xfId="0" applyNumberFormat="1" applyFill="1" applyBorder="1"/>
    <xf numFmtId="164" fontId="13" fillId="19" borderId="1" xfId="0" applyNumberFormat="1" applyFont="1" applyFill="1" applyBorder="1"/>
    <xf numFmtId="164" fontId="8" fillId="19" borderId="5" xfId="0" applyNumberFormat="1" applyFont="1" applyFill="1" applyBorder="1"/>
    <xf numFmtId="0" fontId="8" fillId="19" borderId="1" xfId="0" applyFont="1" applyFill="1" applyBorder="1"/>
    <xf numFmtId="164" fontId="8" fillId="19" borderId="1" xfId="0" applyNumberFormat="1" applyFont="1" applyFill="1" applyBorder="1"/>
    <xf numFmtId="164" fontId="8" fillId="19" borderId="9" xfId="0" applyNumberFormat="1" applyFont="1" applyFill="1" applyBorder="1"/>
    <xf numFmtId="0" fontId="16" fillId="18" borderId="1" xfId="0" applyFont="1" applyFill="1" applyBorder="1" applyAlignment="1">
      <alignment wrapText="1"/>
    </xf>
    <xf numFmtId="0" fontId="8" fillId="18" borderId="1" xfId="0" applyFont="1" applyFill="1" applyBorder="1"/>
    <xf numFmtId="164" fontId="8" fillId="18" borderId="1" xfId="0" applyNumberFormat="1" applyFont="1" applyFill="1" applyBorder="1"/>
    <xf numFmtId="49" fontId="0" fillId="18" borderId="5" xfId="0" applyNumberFormat="1" applyFill="1" applyBorder="1" applyAlignment="1">
      <alignment horizontal="center"/>
    </xf>
    <xf numFmtId="164" fontId="20" fillId="18" borderId="1" xfId="0" applyNumberFormat="1" applyFont="1" applyFill="1" applyBorder="1" applyAlignment="1">
      <alignment horizontal="right"/>
    </xf>
    <xf numFmtId="164" fontId="20" fillId="18" borderId="5" xfId="0" applyNumberFormat="1" applyFont="1" applyFill="1" applyBorder="1" applyAlignment="1">
      <alignment horizontal="right"/>
    </xf>
    <xf numFmtId="164" fontId="20" fillId="18" borderId="10" xfId="0" applyNumberFormat="1" applyFont="1" applyFill="1" applyBorder="1" applyAlignment="1">
      <alignment horizontal="right"/>
    </xf>
    <xf numFmtId="10" fontId="8" fillId="18" borderId="2" xfId="0" applyNumberFormat="1" applyFont="1" applyFill="1" applyBorder="1"/>
    <xf numFmtId="9" fontId="16" fillId="18" borderId="4" xfId="0" applyNumberFormat="1" applyFont="1" applyFill="1" applyBorder="1"/>
    <xf numFmtId="164" fontId="16" fillId="18" borderId="7" xfId="0" applyNumberFormat="1" applyFont="1" applyFill="1" applyBorder="1"/>
    <xf numFmtId="10" fontId="15" fillId="18" borderId="1" xfId="0" applyNumberFormat="1" applyFont="1" applyFill="1" applyBorder="1" applyAlignment="1">
      <alignment horizontal="right"/>
    </xf>
    <xf numFmtId="165" fontId="10" fillId="0" borderId="11" xfId="0" applyNumberFormat="1" applyFont="1" applyBorder="1" applyAlignment="1">
      <alignment vertical="center"/>
    </xf>
    <xf numFmtId="0" fontId="8" fillId="0" borderId="11" xfId="0" applyFont="1" applyBorder="1" applyAlignment="1">
      <alignment horizontal="center" vertical="center"/>
    </xf>
    <xf numFmtId="165" fontId="11" fillId="0" borderId="11" xfId="0" applyNumberFormat="1" applyFont="1" applyBorder="1" applyAlignment="1">
      <alignment vertical="center"/>
    </xf>
    <xf numFmtId="165" fontId="34" fillId="0" borderId="11" xfId="0" applyNumberFormat="1" applyFont="1" applyBorder="1" applyAlignment="1">
      <alignment vertical="center"/>
    </xf>
    <xf numFmtId="0" fontId="16" fillId="0" borderId="11" xfId="1" applyFont="1" applyBorder="1" applyAlignment="1">
      <alignment horizontal="center"/>
    </xf>
    <xf numFmtId="0" fontId="0" fillId="0" borderId="11" xfId="0" applyBorder="1"/>
    <xf numFmtId="0" fontId="16" fillId="4" borderId="4" xfId="1" applyFont="1" applyFill="1" applyBorder="1"/>
    <xf numFmtId="0" fontId="0" fillId="0" borderId="7" xfId="0" applyBorder="1"/>
    <xf numFmtId="0" fontId="10" fillId="0" borderId="13" xfId="0" applyFont="1" applyBorder="1" applyAlignment="1">
      <alignment wrapText="1"/>
    </xf>
    <xf numFmtId="0" fontId="11" fillId="0" borderId="8" xfId="0" applyFont="1" applyBorder="1" applyAlignment="1">
      <alignment horizontal="center"/>
    </xf>
    <xf numFmtId="165" fontId="34" fillId="0" borderId="12" xfId="0" applyNumberFormat="1" applyFont="1" applyBorder="1"/>
    <xf numFmtId="0" fontId="30" fillId="0" borderId="3" xfId="0" applyFont="1" applyBorder="1" applyAlignment="1">
      <alignment horizontal="center" vertical="center"/>
    </xf>
    <xf numFmtId="0" fontId="30" fillId="0" borderId="8" xfId="0" applyFont="1" applyBorder="1" applyAlignment="1">
      <alignment vertical="center"/>
    </xf>
    <xf numFmtId="0" fontId="27" fillId="13" borderId="4" xfId="0" applyFont="1" applyFill="1" applyBorder="1" applyAlignment="1">
      <alignment horizontal="left" vertical="center"/>
    </xf>
    <xf numFmtId="0" fontId="16" fillId="13" borderId="7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165" fontId="11" fillId="0" borderId="14" xfId="0" applyNumberFormat="1" applyFont="1" applyBorder="1"/>
    <xf numFmtId="165" fontId="19" fillId="0" borderId="14" xfId="0" applyNumberFormat="1" applyFont="1" applyBorder="1"/>
    <xf numFmtId="0" fontId="16" fillId="12" borderId="7" xfId="0" applyFont="1" applyFill="1" applyBorder="1" applyAlignment="1">
      <alignment horizontal="center"/>
    </xf>
    <xf numFmtId="0" fontId="11" fillId="12" borderId="4" xfId="0" applyFont="1" applyFill="1" applyBorder="1" applyAlignment="1">
      <alignment horizontal="center"/>
    </xf>
    <xf numFmtId="0" fontId="11" fillId="12" borderId="2" xfId="0" applyFont="1" applyFill="1" applyBorder="1" applyAlignment="1">
      <alignment horizontal="center"/>
    </xf>
    <xf numFmtId="165" fontId="11" fillId="12" borderId="2" xfId="0" applyNumberFormat="1" applyFont="1" applyFill="1" applyBorder="1"/>
    <xf numFmtId="165" fontId="17" fillId="12" borderId="7" xfId="0" applyNumberFormat="1" applyFont="1" applyFill="1" applyBorder="1"/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16" fillId="0" borderId="0" xfId="0" applyFont="1" applyFill="1" applyBorder="1" applyAlignment="1">
      <alignment horizontal="center"/>
    </xf>
    <xf numFmtId="165" fontId="10" fillId="0" borderId="0" xfId="0" applyNumberFormat="1" applyFont="1" applyFill="1" applyBorder="1"/>
    <xf numFmtId="0" fontId="11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5" fillId="0" borderId="0" xfId="0" applyFont="1" applyFill="1" applyBorder="1"/>
    <xf numFmtId="165" fontId="15" fillId="0" borderId="0" xfId="0" applyNumberFormat="1" applyFont="1" applyFill="1" applyBorder="1"/>
    <xf numFmtId="165" fontId="15" fillId="0" borderId="0" xfId="0" applyNumberFormat="1" applyFont="1" applyFill="1" applyBorder="1" applyAlignment="1">
      <alignment horizontal="center"/>
    </xf>
    <xf numFmtId="165" fontId="18" fillId="0" borderId="0" xfId="0" applyNumberFormat="1" applyFont="1" applyFill="1" applyBorder="1"/>
    <xf numFmtId="0" fontId="0" fillId="0" borderId="0" xfId="0" applyFill="1" applyBorder="1"/>
    <xf numFmtId="0" fontId="37" fillId="0" borderId="0" xfId="0" applyFont="1" applyFill="1" applyBorder="1"/>
    <xf numFmtId="0" fontId="20" fillId="0" borderId="0" xfId="0" applyFont="1" applyFill="1" applyBorder="1"/>
    <xf numFmtId="1" fontId="10" fillId="0" borderId="0" xfId="0" applyNumberFormat="1" applyFont="1" applyFill="1" applyBorder="1" applyAlignment="1">
      <alignment horizontal="center"/>
    </xf>
    <xf numFmtId="0" fontId="11" fillId="0" borderId="0" xfId="0" applyFont="1" applyFill="1" applyBorder="1"/>
    <xf numFmtId="165" fontId="16" fillId="0" borderId="0" xfId="0" applyNumberFormat="1" applyFont="1" applyFill="1" applyBorder="1" applyAlignment="1">
      <alignment horizontal="center"/>
    </xf>
    <xf numFmtId="165" fontId="10" fillId="0" borderId="0" xfId="0" applyNumberFormat="1" applyFont="1" applyFill="1" applyBorder="1" applyAlignment="1">
      <alignment horizontal="right"/>
    </xf>
    <xf numFmtId="9" fontId="16" fillId="0" borderId="0" xfId="0" applyNumberFormat="1" applyFont="1" applyFill="1" applyBorder="1"/>
    <xf numFmtId="165" fontId="11" fillId="0" borderId="0" xfId="0" applyNumberFormat="1" applyFont="1" applyFill="1" applyBorder="1" applyAlignment="1">
      <alignment horizontal="center"/>
    </xf>
    <xf numFmtId="165" fontId="11" fillId="0" borderId="0" xfId="0" applyNumberFormat="1" applyFont="1" applyFill="1" applyBorder="1" applyAlignment="1">
      <alignment horizontal="right"/>
    </xf>
    <xf numFmtId="165" fontId="8" fillId="0" borderId="0" xfId="0" applyNumberFormat="1" applyFont="1" applyFill="1" applyBorder="1"/>
    <xf numFmtId="165" fontId="17" fillId="0" borderId="0" xfId="0" applyNumberFormat="1" applyFont="1" applyFill="1" applyBorder="1"/>
    <xf numFmtId="0" fontId="0" fillId="0" borderId="0" xfId="0" applyFill="1" applyBorder="1" applyAlignment="1">
      <alignment horizontal="center"/>
    </xf>
    <xf numFmtId="165" fontId="21" fillId="0" borderId="0" xfId="0" applyNumberFormat="1" applyFont="1" applyFill="1" applyBorder="1"/>
    <xf numFmtId="165" fontId="11" fillId="0" borderId="0" xfId="0" applyNumberFormat="1" applyFont="1" applyFill="1" applyBorder="1"/>
    <xf numFmtId="165" fontId="19" fillId="0" borderId="0" xfId="0" applyNumberFormat="1" applyFont="1" applyFill="1" applyBorder="1"/>
    <xf numFmtId="0" fontId="0" fillId="0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165" fontId="8" fillId="0" borderId="0" xfId="0" applyNumberFormat="1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righ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A9EF"/>
      <color rgb="FFFF8A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AE351-2008-764C-9E57-1F414CE82F73}">
  <dimension ref="A1:F14"/>
  <sheetViews>
    <sheetView view="pageBreakPreview" zoomScale="60" zoomScaleNormal="100" workbookViewId="0">
      <selection activeCell="D18" sqref="D18"/>
    </sheetView>
  </sheetViews>
  <sheetFormatPr baseColWidth="10" defaultRowHeight="15"/>
  <cols>
    <col min="1" max="1" width="10.33203125" customWidth="1"/>
    <col min="2" max="2" width="55.33203125" customWidth="1"/>
    <col min="3" max="3" width="12.5" customWidth="1"/>
    <col min="5" max="5" width="11.83203125" customWidth="1"/>
    <col min="6" max="6" width="13.1640625" customWidth="1"/>
  </cols>
  <sheetData>
    <row r="1" spans="1:6">
      <c r="A1" s="395"/>
      <c r="B1" s="396" t="s">
        <v>344</v>
      </c>
      <c r="C1" s="369"/>
      <c r="D1" s="369"/>
      <c r="E1" s="370"/>
      <c r="F1" s="397"/>
    </row>
    <row r="2" spans="1:6" ht="32">
      <c r="A2" s="398"/>
      <c r="B2" s="399"/>
      <c r="C2" s="83" t="s">
        <v>37</v>
      </c>
      <c r="D2" s="460" t="s">
        <v>38</v>
      </c>
      <c r="E2" s="461"/>
      <c r="F2" s="400" t="s">
        <v>345</v>
      </c>
    </row>
    <row r="3" spans="1:6">
      <c r="A3" s="82" t="s">
        <v>94</v>
      </c>
      <c r="B3" s="366" t="s">
        <v>341</v>
      </c>
      <c r="C3" s="83">
        <v>3</v>
      </c>
      <c r="D3" s="368" t="s">
        <v>98</v>
      </c>
      <c r="E3" s="368"/>
      <c r="F3" s="83">
        <v>21</v>
      </c>
    </row>
    <row r="4" spans="1:6">
      <c r="A4" s="82" t="s">
        <v>336</v>
      </c>
      <c r="B4" s="366" t="s">
        <v>339</v>
      </c>
      <c r="C4" s="83">
        <v>1</v>
      </c>
      <c r="D4" s="368" t="s">
        <v>297</v>
      </c>
      <c r="E4" s="368"/>
      <c r="F4" s="83">
        <v>9</v>
      </c>
    </row>
    <row r="5" spans="1:6">
      <c r="A5" s="82" t="s">
        <v>95</v>
      </c>
      <c r="B5" s="366" t="s">
        <v>340</v>
      </c>
      <c r="C5" s="83">
        <v>3</v>
      </c>
      <c r="D5" s="368" t="s">
        <v>99</v>
      </c>
      <c r="E5" s="368"/>
      <c r="F5" s="83">
        <v>24</v>
      </c>
    </row>
    <row r="6" spans="1:6">
      <c r="A6" s="82" t="s">
        <v>96</v>
      </c>
      <c r="B6" s="366" t="s">
        <v>343</v>
      </c>
      <c r="C6" s="83">
        <v>4</v>
      </c>
      <c r="D6" s="368" t="s">
        <v>100</v>
      </c>
      <c r="E6" s="368"/>
      <c r="F6" s="83">
        <v>40</v>
      </c>
    </row>
    <row r="7" spans="1:6">
      <c r="A7" s="82"/>
      <c r="B7" s="137" t="s">
        <v>337</v>
      </c>
      <c r="C7" s="365">
        <f>SUM(C3:C6)</f>
        <v>11</v>
      </c>
      <c r="D7" s="462"/>
      <c r="E7" s="463"/>
      <c r="F7" s="365">
        <f>SUM(F3:F6)</f>
        <v>94</v>
      </c>
    </row>
    <row r="8" spans="1:6" ht="36" customHeight="1">
      <c r="A8" s="82" t="s">
        <v>39</v>
      </c>
      <c r="B8" s="367" t="s">
        <v>342</v>
      </c>
      <c r="C8" s="83">
        <v>18</v>
      </c>
      <c r="D8" s="368" t="s">
        <v>362</v>
      </c>
      <c r="E8" s="368"/>
      <c r="F8" s="83">
        <v>90</v>
      </c>
    </row>
    <row r="9" spans="1:6">
      <c r="A9" s="82"/>
      <c r="B9" s="137" t="s">
        <v>338</v>
      </c>
      <c r="C9" s="365">
        <f>SUM(C7:C8)</f>
        <v>29</v>
      </c>
      <c r="D9" s="462"/>
      <c r="E9" s="463"/>
      <c r="F9" s="365">
        <f>SUM(F7:F8)</f>
        <v>184</v>
      </c>
    </row>
    <row r="10" spans="1:6">
      <c r="A10" s="82" t="s">
        <v>97</v>
      </c>
      <c r="B10" s="82" t="s">
        <v>97</v>
      </c>
      <c r="C10" s="83">
        <v>2</v>
      </c>
      <c r="D10" s="368" t="s">
        <v>101</v>
      </c>
      <c r="E10" s="368"/>
      <c r="F10" s="83">
        <v>12</v>
      </c>
    </row>
    <row r="12" spans="1:6">
      <c r="B12" t="s">
        <v>363</v>
      </c>
    </row>
    <row r="14" spans="1:6">
      <c r="B14" s="401" t="s">
        <v>361</v>
      </c>
    </row>
  </sheetData>
  <mergeCells count="3">
    <mergeCell ref="D2:E2"/>
    <mergeCell ref="D7:E7"/>
    <mergeCell ref="D9:E9"/>
  </mergeCells>
  <pageMargins left="0.7" right="0.7" top="0.75" bottom="0.75" header="0.3" footer="0.3"/>
  <pageSetup paperSize="9" scale="72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15"/>
  <sheetViews>
    <sheetView tabSelected="1" zoomScaleNormal="100" workbookViewId="0">
      <pane xSplit="13" ySplit="2" topLeftCell="N167" activePane="bottomRight" state="frozen"/>
      <selection pane="topRight" activeCell="N1" sqref="N1"/>
      <selection pane="bottomLeft" activeCell="A3" sqref="A3"/>
      <selection pane="bottomRight" activeCell="N159" sqref="N159"/>
    </sheetView>
  </sheetViews>
  <sheetFormatPr baseColWidth="10" defaultColWidth="11.5" defaultRowHeight="15"/>
  <cols>
    <col min="1" max="1" width="11.5" style="42"/>
    <col min="2" max="2" width="48.5" customWidth="1"/>
    <col min="3" max="14" width="9.5" customWidth="1"/>
    <col min="16" max="16" width="23.83203125" bestFit="1" customWidth="1"/>
    <col min="28" max="28" width="11.5" customWidth="1"/>
  </cols>
  <sheetData>
    <row r="1" spans="1:17">
      <c r="A1" s="44"/>
      <c r="B1" s="68" t="s">
        <v>102</v>
      </c>
      <c r="C1" s="74" t="s">
        <v>2</v>
      </c>
      <c r="D1" s="75"/>
      <c r="E1" s="75"/>
      <c r="F1" s="53"/>
      <c r="G1" s="53"/>
      <c r="H1" s="53"/>
      <c r="I1" s="31" t="s">
        <v>3</v>
      </c>
      <c r="J1" s="43"/>
      <c r="K1" s="43"/>
      <c r="L1" s="43"/>
      <c r="M1" s="43"/>
      <c r="N1" s="18" t="s">
        <v>7</v>
      </c>
      <c r="O1" s="80"/>
      <c r="P1" s="80"/>
    </row>
    <row r="2" spans="1:17">
      <c r="A2" s="49" t="s">
        <v>29</v>
      </c>
      <c r="B2" s="70" t="s">
        <v>0</v>
      </c>
      <c r="C2" s="72" t="s">
        <v>31</v>
      </c>
      <c r="D2" s="72" t="s">
        <v>36</v>
      </c>
      <c r="E2" s="49" t="s">
        <v>4</v>
      </c>
      <c r="F2" s="49" t="s">
        <v>19</v>
      </c>
      <c r="G2" s="49" t="s">
        <v>20</v>
      </c>
      <c r="H2" s="54"/>
      <c r="I2" s="54" t="s">
        <v>31</v>
      </c>
      <c r="J2" s="54" t="s">
        <v>36</v>
      </c>
      <c r="K2" s="54" t="s">
        <v>4</v>
      </c>
      <c r="L2" s="54" t="s">
        <v>19</v>
      </c>
      <c r="M2" s="54" t="s">
        <v>20</v>
      </c>
      <c r="N2" s="67" t="s">
        <v>4</v>
      </c>
      <c r="O2" s="80"/>
      <c r="P2" s="80"/>
      <c r="Q2" s="80"/>
    </row>
    <row r="3" spans="1:17">
      <c r="A3" s="50"/>
      <c r="B3" s="71"/>
      <c r="C3" s="73" t="s">
        <v>32</v>
      </c>
      <c r="D3" s="73" t="s">
        <v>30</v>
      </c>
      <c r="E3" s="51"/>
      <c r="F3" s="52" t="s">
        <v>4</v>
      </c>
      <c r="G3" s="51"/>
      <c r="H3" s="55"/>
      <c r="I3" s="55" t="s">
        <v>32</v>
      </c>
      <c r="J3" s="55" t="s">
        <v>35</v>
      </c>
      <c r="K3" s="56"/>
      <c r="L3" s="55" t="s">
        <v>4</v>
      </c>
      <c r="M3" s="56"/>
      <c r="N3" s="46"/>
      <c r="O3" s="81"/>
      <c r="P3" s="81"/>
      <c r="Q3" s="81"/>
    </row>
    <row r="4" spans="1:17">
      <c r="A4" s="41"/>
      <c r="B4" s="40"/>
      <c r="C4" s="39"/>
      <c r="D4" s="39"/>
      <c r="E4" s="40"/>
      <c r="F4" s="39"/>
      <c r="G4" s="40"/>
      <c r="H4" s="57"/>
      <c r="I4" s="57"/>
      <c r="J4" s="57"/>
      <c r="K4" s="58"/>
      <c r="L4" s="57"/>
      <c r="M4" s="58"/>
      <c r="N4" s="47"/>
      <c r="O4" s="81"/>
      <c r="P4" s="81"/>
      <c r="Q4" s="81"/>
    </row>
    <row r="5" spans="1:17" ht="17">
      <c r="A5" s="273"/>
      <c r="B5" s="274" t="s">
        <v>264</v>
      </c>
      <c r="C5" s="275"/>
      <c r="D5" s="275"/>
      <c r="E5" s="276"/>
      <c r="F5" s="277">
        <f>F163</f>
        <v>7830</v>
      </c>
      <c r="G5" s="278"/>
      <c r="H5" s="279"/>
      <c r="I5" s="278"/>
      <c r="J5" s="278"/>
      <c r="K5" s="280"/>
      <c r="L5" s="281">
        <f>L163</f>
        <v>0</v>
      </c>
      <c r="M5" s="281"/>
      <c r="N5" s="282">
        <f>N163</f>
        <v>-7830</v>
      </c>
      <c r="O5" s="81"/>
      <c r="P5" s="81"/>
      <c r="Q5" s="81"/>
    </row>
    <row r="6" spans="1:17">
      <c r="A6" s="6"/>
      <c r="B6" s="1"/>
      <c r="C6" s="16"/>
      <c r="D6" s="16"/>
      <c r="E6" s="138"/>
      <c r="F6" s="139"/>
      <c r="G6" s="3"/>
      <c r="H6" s="29"/>
      <c r="I6" s="3"/>
      <c r="J6" s="3"/>
      <c r="K6" s="140"/>
      <c r="L6" s="64"/>
      <c r="M6" s="64"/>
      <c r="N6" s="141"/>
      <c r="O6" s="81"/>
      <c r="P6" s="81"/>
      <c r="Q6" s="81"/>
    </row>
    <row r="7" spans="1:17">
      <c r="A7" s="255" t="s">
        <v>104</v>
      </c>
      <c r="B7" s="233"/>
      <c r="C7" s="234"/>
      <c r="D7" s="234"/>
      <c r="E7" s="235"/>
      <c r="F7" s="236"/>
      <c r="G7" s="237"/>
      <c r="H7" s="142"/>
      <c r="I7" s="143"/>
      <c r="J7" s="143"/>
      <c r="K7" s="144"/>
      <c r="L7" s="145"/>
      <c r="M7" s="144"/>
      <c r="N7" s="146"/>
      <c r="O7" s="81"/>
      <c r="P7" s="81"/>
      <c r="Q7" s="81"/>
    </row>
    <row r="8" spans="1:17">
      <c r="A8" s="214" t="s">
        <v>103</v>
      </c>
      <c r="B8" s="226" t="s">
        <v>320</v>
      </c>
      <c r="C8" s="226"/>
      <c r="D8" s="226"/>
      <c r="E8" s="256"/>
      <c r="F8" s="256">
        <f>F9+F10+F11</f>
        <v>170</v>
      </c>
      <c r="G8" s="226"/>
      <c r="H8" s="220"/>
      <c r="I8" s="257"/>
      <c r="J8" s="257"/>
      <c r="K8" s="224"/>
      <c r="L8" s="224">
        <f>SUM(L9:L11)</f>
        <v>0</v>
      </c>
      <c r="M8" s="224"/>
      <c r="N8" s="258">
        <f>SUM(N9:N11)</f>
        <v>-170</v>
      </c>
      <c r="O8" s="81"/>
      <c r="P8" s="81"/>
      <c r="Q8" s="81"/>
    </row>
    <row r="9" spans="1:17">
      <c r="A9" s="157" t="s">
        <v>21</v>
      </c>
      <c r="B9" s="158" t="s">
        <v>105</v>
      </c>
      <c r="C9" s="33"/>
      <c r="D9" s="34">
        <v>3</v>
      </c>
      <c r="E9" s="159">
        <v>40</v>
      </c>
      <c r="F9" s="93">
        <f>D9*E9</f>
        <v>120</v>
      </c>
      <c r="G9" s="35"/>
      <c r="H9" s="59"/>
      <c r="I9" s="60"/>
      <c r="J9" s="59">
        <v>3</v>
      </c>
      <c r="K9" s="61">
        <v>0</v>
      </c>
      <c r="L9" s="61">
        <f>J9*K9</f>
        <v>0</v>
      </c>
      <c r="M9" s="61"/>
      <c r="N9" s="178">
        <f>L9-F9</f>
        <v>-120</v>
      </c>
      <c r="O9" s="81"/>
      <c r="P9" s="81"/>
      <c r="Q9" s="81"/>
    </row>
    <row r="10" spans="1:17">
      <c r="A10" s="157" t="s">
        <v>22</v>
      </c>
      <c r="B10" s="158" t="s">
        <v>106</v>
      </c>
      <c r="C10" s="33"/>
      <c r="D10" s="34">
        <v>2</v>
      </c>
      <c r="E10" s="159">
        <v>20</v>
      </c>
      <c r="F10" s="93">
        <f>E10*D10</f>
        <v>40</v>
      </c>
      <c r="G10" s="35"/>
      <c r="H10" s="59"/>
      <c r="I10" s="60"/>
      <c r="J10" s="59">
        <v>2</v>
      </c>
      <c r="K10" s="61">
        <v>0</v>
      </c>
      <c r="L10" s="61">
        <f>J10*K10</f>
        <v>0</v>
      </c>
      <c r="M10" s="61"/>
      <c r="N10" s="178">
        <f>L10-F10</f>
        <v>-40</v>
      </c>
      <c r="O10" s="81"/>
      <c r="P10" s="81"/>
      <c r="Q10" s="81"/>
    </row>
    <row r="11" spans="1:17">
      <c r="A11" s="157" t="s">
        <v>23</v>
      </c>
      <c r="B11" s="158" t="s">
        <v>107</v>
      </c>
      <c r="C11" s="33"/>
      <c r="D11" s="34">
        <v>1</v>
      </c>
      <c r="E11" s="159">
        <v>10</v>
      </c>
      <c r="F11" s="93">
        <f>D11*E11</f>
        <v>10</v>
      </c>
      <c r="G11" s="35"/>
      <c r="H11" s="59"/>
      <c r="I11" s="60"/>
      <c r="J11" s="59">
        <v>1</v>
      </c>
      <c r="K11" s="61">
        <v>0</v>
      </c>
      <c r="L11" s="61">
        <f>J11*K11</f>
        <v>0</v>
      </c>
      <c r="M11" s="61"/>
      <c r="N11" s="178">
        <f>L11-F11</f>
        <v>-10</v>
      </c>
      <c r="O11" s="84"/>
      <c r="P11" s="81"/>
      <c r="Q11" s="81"/>
    </row>
    <row r="12" spans="1:17">
      <c r="A12" s="148"/>
      <c r="B12" s="35"/>
      <c r="C12" s="33"/>
      <c r="D12" s="33"/>
      <c r="E12" s="175"/>
      <c r="F12" s="93"/>
      <c r="G12" s="35"/>
      <c r="H12" s="59"/>
      <c r="I12" s="60"/>
      <c r="J12" s="60"/>
      <c r="K12" s="61"/>
      <c r="L12" s="61"/>
      <c r="M12" s="61"/>
      <c r="N12" s="178"/>
      <c r="O12" s="45"/>
    </row>
    <row r="13" spans="1:17">
      <c r="A13" s="149" t="s">
        <v>110</v>
      </c>
      <c r="B13" s="150" t="s">
        <v>321</v>
      </c>
      <c r="C13" s="150"/>
      <c r="D13" s="150"/>
      <c r="E13" s="228"/>
      <c r="F13" s="151">
        <f>SUM(F14:F17)</f>
        <v>470</v>
      </c>
      <c r="G13" s="150"/>
      <c r="H13" s="152"/>
      <c r="I13" s="153"/>
      <c r="J13" s="154"/>
      <c r="K13" s="155"/>
      <c r="L13" s="155">
        <f>SUM(L14:L17)</f>
        <v>0</v>
      </c>
      <c r="M13" s="155"/>
      <c r="N13" s="229">
        <f>SUM(N14:N17)</f>
        <v>-470</v>
      </c>
      <c r="O13" s="30"/>
    </row>
    <row r="14" spans="1:17">
      <c r="A14" s="157" t="s">
        <v>24</v>
      </c>
      <c r="B14" s="160" t="s">
        <v>105</v>
      </c>
      <c r="C14" s="33"/>
      <c r="D14" s="34">
        <v>10</v>
      </c>
      <c r="E14" s="176">
        <v>40</v>
      </c>
      <c r="F14" s="93">
        <f>D14*E14</f>
        <v>400</v>
      </c>
      <c r="G14" s="35"/>
      <c r="H14" s="59"/>
      <c r="I14" s="60"/>
      <c r="J14" s="59">
        <v>10</v>
      </c>
      <c r="K14" s="61">
        <v>0</v>
      </c>
      <c r="L14" s="61">
        <f>J14*K14</f>
        <v>0</v>
      </c>
      <c r="M14" s="61"/>
      <c r="N14" s="178">
        <f>L14-F14</f>
        <v>-400</v>
      </c>
    </row>
    <row r="15" spans="1:17">
      <c r="A15" s="157" t="s">
        <v>25</v>
      </c>
      <c r="B15" s="160" t="s">
        <v>106</v>
      </c>
      <c r="C15" s="33"/>
      <c r="D15" s="34">
        <v>2</v>
      </c>
      <c r="E15" s="176">
        <v>20</v>
      </c>
      <c r="F15" s="93">
        <f>E15*D15</f>
        <v>40</v>
      </c>
      <c r="G15" s="35"/>
      <c r="H15" s="59"/>
      <c r="I15" s="60"/>
      <c r="J15" s="59">
        <v>2</v>
      </c>
      <c r="K15" s="61">
        <v>0</v>
      </c>
      <c r="L15" s="61">
        <f>J15*K15</f>
        <v>0</v>
      </c>
      <c r="M15" s="61"/>
      <c r="N15" s="48">
        <f>L15-F15</f>
        <v>-40</v>
      </c>
    </row>
    <row r="16" spans="1:17">
      <c r="A16" s="157" t="s">
        <v>26</v>
      </c>
      <c r="B16" s="160" t="s">
        <v>108</v>
      </c>
      <c r="C16" s="33"/>
      <c r="D16" s="34">
        <v>1</v>
      </c>
      <c r="E16" s="176">
        <v>10</v>
      </c>
      <c r="F16" s="93">
        <f>D16*E16</f>
        <v>10</v>
      </c>
      <c r="G16" s="35"/>
      <c r="H16" s="59"/>
      <c r="I16" s="60"/>
      <c r="J16" s="59">
        <v>1</v>
      </c>
      <c r="K16" s="61">
        <v>0</v>
      </c>
      <c r="L16" s="61">
        <f>J16*K16</f>
        <v>0</v>
      </c>
      <c r="M16" s="61"/>
      <c r="N16" s="48">
        <f>L16-F16</f>
        <v>-10</v>
      </c>
    </row>
    <row r="17" spans="1:14" s="259" customFormat="1" ht="20" customHeight="1">
      <c r="A17" s="157" t="s">
        <v>27</v>
      </c>
      <c r="B17" s="160" t="s">
        <v>109</v>
      </c>
      <c r="C17" s="33"/>
      <c r="D17" s="34">
        <v>1</v>
      </c>
      <c r="E17" s="176">
        <v>20</v>
      </c>
      <c r="F17" s="93">
        <f>D17*E17</f>
        <v>20</v>
      </c>
      <c r="G17" s="35"/>
      <c r="H17" s="59"/>
      <c r="I17" s="60"/>
      <c r="J17" s="59">
        <v>1</v>
      </c>
      <c r="K17" s="61">
        <v>0</v>
      </c>
      <c r="L17" s="61">
        <f>J17*K17</f>
        <v>0</v>
      </c>
      <c r="M17" s="61"/>
      <c r="N17" s="48">
        <f>L17-F17</f>
        <v>-20</v>
      </c>
    </row>
    <row r="18" spans="1:14">
      <c r="A18" s="148"/>
      <c r="B18" s="136"/>
      <c r="C18" s="33"/>
      <c r="D18" s="33"/>
      <c r="E18" s="175"/>
      <c r="F18" s="93"/>
      <c r="G18" s="35"/>
      <c r="H18" s="59"/>
      <c r="I18" s="60"/>
      <c r="J18" s="60"/>
      <c r="K18" s="61"/>
      <c r="L18" s="61"/>
      <c r="M18" s="61"/>
      <c r="N18" s="48"/>
    </row>
    <row r="19" spans="1:14" s="147" customFormat="1">
      <c r="A19" s="162" t="s">
        <v>322</v>
      </c>
      <c r="B19" s="163"/>
      <c r="C19" s="164"/>
      <c r="D19" s="164"/>
      <c r="E19" s="177"/>
      <c r="F19" s="165"/>
      <c r="G19" s="162"/>
      <c r="H19" s="59"/>
      <c r="I19" s="60"/>
      <c r="J19" s="60"/>
      <c r="K19" s="61"/>
      <c r="L19" s="61"/>
      <c r="M19" s="61"/>
      <c r="N19" s="48"/>
    </row>
    <row r="20" spans="1:14">
      <c r="A20" s="149" t="s">
        <v>111</v>
      </c>
      <c r="B20" s="150" t="s">
        <v>324</v>
      </c>
      <c r="C20" s="150"/>
      <c r="D20" s="150"/>
      <c r="E20" s="228"/>
      <c r="F20" s="151">
        <f>SUM(F21:F23)</f>
        <v>70</v>
      </c>
      <c r="G20" s="150"/>
      <c r="H20" s="152"/>
      <c r="I20" s="153"/>
      <c r="J20" s="154"/>
      <c r="K20" s="155"/>
      <c r="L20" s="155">
        <f>SUM(L21:L23)</f>
        <v>0</v>
      </c>
      <c r="M20" s="155"/>
      <c r="N20" s="156">
        <f>SUM(N21:N23)</f>
        <v>-70</v>
      </c>
    </row>
    <row r="21" spans="1:14">
      <c r="A21" s="157" t="s">
        <v>33</v>
      </c>
      <c r="B21" s="160" t="s">
        <v>112</v>
      </c>
      <c r="C21" s="167"/>
      <c r="D21" s="183">
        <v>1</v>
      </c>
      <c r="E21" s="176">
        <v>40</v>
      </c>
      <c r="F21" s="174">
        <f>D21*E21</f>
        <v>40</v>
      </c>
      <c r="G21" s="167"/>
      <c r="H21" s="169"/>
      <c r="I21" s="170"/>
      <c r="J21" s="184">
        <v>1</v>
      </c>
      <c r="K21" s="61">
        <v>0</v>
      </c>
      <c r="L21" s="61">
        <f>J21*K21</f>
        <v>0</v>
      </c>
      <c r="M21" s="172"/>
      <c r="N21" s="48">
        <f>L21-F21</f>
        <v>-40</v>
      </c>
    </row>
    <row r="22" spans="1:14">
      <c r="A22" s="157" t="s">
        <v>34</v>
      </c>
      <c r="B22" s="160" t="s">
        <v>106</v>
      </c>
      <c r="C22" s="167"/>
      <c r="D22" s="183">
        <v>1</v>
      </c>
      <c r="E22" s="176">
        <v>20</v>
      </c>
      <c r="F22" s="174">
        <f>D22*E22</f>
        <v>20</v>
      </c>
      <c r="G22" s="167"/>
      <c r="H22" s="169"/>
      <c r="I22" s="170"/>
      <c r="J22" s="184">
        <v>1</v>
      </c>
      <c r="K22" s="61">
        <v>0</v>
      </c>
      <c r="L22" s="61">
        <f>J22*K22</f>
        <v>0</v>
      </c>
      <c r="M22" s="172"/>
      <c r="N22" s="48">
        <f>L22-F22</f>
        <v>-20</v>
      </c>
    </row>
    <row r="23" spans="1:14">
      <c r="A23" s="157" t="s">
        <v>113</v>
      </c>
      <c r="B23" s="160" t="s">
        <v>107</v>
      </c>
      <c r="C23" s="167"/>
      <c r="D23" s="183">
        <v>1</v>
      </c>
      <c r="E23" s="176">
        <v>10</v>
      </c>
      <c r="F23" s="174">
        <f>D23*E23</f>
        <v>10</v>
      </c>
      <c r="G23" s="167"/>
      <c r="H23" s="169"/>
      <c r="I23" s="170"/>
      <c r="J23" s="184">
        <v>1</v>
      </c>
      <c r="K23" s="61">
        <v>0</v>
      </c>
      <c r="L23" s="61">
        <f>J23*K23</f>
        <v>0</v>
      </c>
      <c r="M23" s="172"/>
      <c r="N23" s="48">
        <f>L23-F23</f>
        <v>-10</v>
      </c>
    </row>
    <row r="24" spans="1:14">
      <c r="A24" s="166"/>
      <c r="B24" s="167"/>
      <c r="C24" s="167"/>
      <c r="D24" s="183"/>
      <c r="E24" s="168"/>
      <c r="F24" s="168"/>
      <c r="G24" s="167"/>
      <c r="H24" s="169"/>
      <c r="I24" s="170"/>
      <c r="J24" s="171"/>
      <c r="K24" s="172"/>
      <c r="L24" s="172"/>
      <c r="M24" s="172"/>
      <c r="N24" s="173"/>
    </row>
    <row r="25" spans="1:14">
      <c r="A25" s="149" t="s">
        <v>114</v>
      </c>
      <c r="B25" s="150" t="s">
        <v>323</v>
      </c>
      <c r="C25" s="150"/>
      <c r="D25" s="227"/>
      <c r="E25" s="228"/>
      <c r="F25" s="151">
        <f>SUM(F26:F30)</f>
        <v>187</v>
      </c>
      <c r="G25" s="150"/>
      <c r="H25" s="152"/>
      <c r="I25" s="153"/>
      <c r="J25" s="154"/>
      <c r="K25" s="155"/>
      <c r="L25" s="155">
        <f>SUM(L26:L30)</f>
        <v>0</v>
      </c>
      <c r="M25" s="155"/>
      <c r="N25" s="156">
        <f>SUM(N26:N30)</f>
        <v>-187</v>
      </c>
    </row>
    <row r="26" spans="1:14">
      <c r="A26" s="157" t="s">
        <v>115</v>
      </c>
      <c r="B26" s="160" t="s">
        <v>116</v>
      </c>
      <c r="C26" s="179"/>
      <c r="D26" s="34">
        <v>3</v>
      </c>
      <c r="E26" s="161">
        <v>40</v>
      </c>
      <c r="F26" s="174">
        <f>D26*E26</f>
        <v>120</v>
      </c>
      <c r="G26" s="179"/>
      <c r="H26" s="60"/>
      <c r="I26" s="180"/>
      <c r="J26" s="59">
        <v>3</v>
      </c>
      <c r="K26" s="61">
        <v>0</v>
      </c>
      <c r="L26" s="61">
        <f>J26*K26</f>
        <v>0</v>
      </c>
      <c r="M26" s="181"/>
      <c r="N26" s="48">
        <f>L26-F26</f>
        <v>-120</v>
      </c>
    </row>
    <row r="27" spans="1:14">
      <c r="A27" s="157" t="s">
        <v>117</v>
      </c>
      <c r="B27" s="160" t="s">
        <v>106</v>
      </c>
      <c r="C27" s="33"/>
      <c r="D27" s="34">
        <v>2</v>
      </c>
      <c r="E27" s="161">
        <v>20</v>
      </c>
      <c r="F27" s="174">
        <f>D27*E27</f>
        <v>40</v>
      </c>
      <c r="G27" s="35"/>
      <c r="H27" s="59"/>
      <c r="I27" s="60"/>
      <c r="J27" s="59">
        <v>2</v>
      </c>
      <c r="K27" s="61">
        <v>0</v>
      </c>
      <c r="L27" s="61">
        <f>J27*K27</f>
        <v>0</v>
      </c>
      <c r="M27" s="61"/>
      <c r="N27" s="48">
        <f>L27-F27</f>
        <v>-40</v>
      </c>
    </row>
    <row r="28" spans="1:14">
      <c r="A28" s="157" t="s">
        <v>118</v>
      </c>
      <c r="B28" s="160" t="s">
        <v>119</v>
      </c>
      <c r="C28" s="33"/>
      <c r="D28" s="34">
        <v>1</v>
      </c>
      <c r="E28" s="161">
        <v>7</v>
      </c>
      <c r="F28" s="174">
        <f>D28*E28</f>
        <v>7</v>
      </c>
      <c r="G28" s="35"/>
      <c r="H28" s="59"/>
      <c r="I28" s="60"/>
      <c r="J28" s="59">
        <v>1</v>
      </c>
      <c r="K28" s="61">
        <v>0</v>
      </c>
      <c r="L28" s="61">
        <f>J28*K28</f>
        <v>0</v>
      </c>
      <c r="M28" s="61"/>
      <c r="N28" s="48">
        <f>L28-F28</f>
        <v>-7</v>
      </c>
    </row>
    <row r="29" spans="1:14">
      <c r="A29" s="157" t="s">
        <v>41</v>
      </c>
      <c r="B29" s="160" t="s">
        <v>107</v>
      </c>
      <c r="C29" s="33"/>
      <c r="D29" s="34">
        <v>1</v>
      </c>
      <c r="E29" s="161">
        <v>10</v>
      </c>
      <c r="F29" s="174">
        <f>D29*E29</f>
        <v>10</v>
      </c>
      <c r="G29" s="35"/>
      <c r="H29" s="59"/>
      <c r="I29" s="60"/>
      <c r="J29" s="59">
        <v>1</v>
      </c>
      <c r="K29" s="61">
        <v>0</v>
      </c>
      <c r="L29" s="61">
        <f>J29*K29</f>
        <v>0</v>
      </c>
      <c r="M29" s="61"/>
      <c r="N29" s="48">
        <f>L29-F29</f>
        <v>-10</v>
      </c>
    </row>
    <row r="30" spans="1:14">
      <c r="A30" s="157" t="s">
        <v>42</v>
      </c>
      <c r="B30" s="160" t="s">
        <v>108</v>
      </c>
      <c r="C30" s="33"/>
      <c r="D30" s="34">
        <v>1</v>
      </c>
      <c r="E30" s="161">
        <v>10</v>
      </c>
      <c r="F30" s="174">
        <f>D30*E30</f>
        <v>10</v>
      </c>
      <c r="G30" s="35"/>
      <c r="H30" s="59"/>
      <c r="I30" s="60"/>
      <c r="J30" s="59">
        <v>1</v>
      </c>
      <c r="K30" s="61">
        <v>0</v>
      </c>
      <c r="L30" s="61">
        <f>J30*K30</f>
        <v>0</v>
      </c>
      <c r="M30" s="61"/>
      <c r="N30" s="48">
        <f>L30-F30</f>
        <v>-10</v>
      </c>
    </row>
    <row r="31" spans="1:14">
      <c r="A31" s="185"/>
      <c r="B31" s="160"/>
      <c r="C31" s="78"/>
      <c r="D31" s="36"/>
      <c r="E31" s="191"/>
      <c r="F31" s="192"/>
      <c r="G31" s="35"/>
      <c r="H31" s="59"/>
      <c r="I31" s="60"/>
      <c r="J31" s="59"/>
      <c r="K31" s="61"/>
      <c r="L31" s="61"/>
      <c r="M31" s="61"/>
      <c r="N31" s="48"/>
    </row>
    <row r="32" spans="1:14">
      <c r="A32" s="186" t="s">
        <v>325</v>
      </c>
      <c r="B32" s="189"/>
      <c r="C32" s="194"/>
      <c r="D32" s="193"/>
      <c r="E32" s="195"/>
      <c r="F32" s="196"/>
      <c r="G32" s="197"/>
      <c r="H32" s="59"/>
      <c r="I32" s="60"/>
      <c r="J32" s="59"/>
      <c r="K32" s="61"/>
      <c r="L32" s="61"/>
      <c r="M32" s="61"/>
      <c r="N32" s="48"/>
    </row>
    <row r="33" spans="1:14">
      <c r="A33" s="216" t="s">
        <v>122</v>
      </c>
      <c r="B33" s="226" t="s">
        <v>96</v>
      </c>
      <c r="C33" s="150"/>
      <c r="D33" s="227"/>
      <c r="E33" s="228"/>
      <c r="F33" s="151">
        <f>SUM(F34:F37)</f>
        <v>360</v>
      </c>
      <c r="G33" s="150"/>
      <c r="H33" s="152"/>
      <c r="I33" s="153"/>
      <c r="J33" s="154"/>
      <c r="K33" s="155"/>
      <c r="L33" s="155">
        <f>SUM(L34:L37)</f>
        <v>0</v>
      </c>
      <c r="M33" s="155"/>
      <c r="N33" s="156">
        <f>SUM(N34:N37)</f>
        <v>-360</v>
      </c>
    </row>
    <row r="34" spans="1:14">
      <c r="A34" s="187" t="s">
        <v>43</v>
      </c>
      <c r="B34" s="188" t="s">
        <v>120</v>
      </c>
      <c r="C34" s="33"/>
      <c r="D34" s="34">
        <v>4</v>
      </c>
      <c r="E34" s="161">
        <v>40</v>
      </c>
      <c r="F34" s="93">
        <f>D34*E34</f>
        <v>160</v>
      </c>
      <c r="G34" s="35"/>
      <c r="H34" s="59"/>
      <c r="I34" s="60"/>
      <c r="J34" s="59">
        <v>4</v>
      </c>
      <c r="K34" s="61">
        <v>0</v>
      </c>
      <c r="L34" s="61">
        <f>J34*K34</f>
        <v>0</v>
      </c>
      <c r="M34" s="61"/>
      <c r="N34" s="48">
        <f>L34-F34</f>
        <v>-160</v>
      </c>
    </row>
    <row r="35" spans="1:14">
      <c r="A35" s="157" t="s">
        <v>44</v>
      </c>
      <c r="B35" s="160" t="s">
        <v>121</v>
      </c>
      <c r="C35" s="33"/>
      <c r="D35" s="34">
        <v>3</v>
      </c>
      <c r="E35" s="161">
        <v>40</v>
      </c>
      <c r="F35" s="93">
        <f>D35*E35</f>
        <v>120</v>
      </c>
      <c r="G35" s="35"/>
      <c r="H35" s="59"/>
      <c r="I35" s="60"/>
      <c r="J35" s="59">
        <v>3</v>
      </c>
      <c r="K35" s="61">
        <v>0</v>
      </c>
      <c r="L35" s="61">
        <f>J35*K35</f>
        <v>0</v>
      </c>
      <c r="M35" s="61"/>
      <c r="N35" s="48">
        <f>L35-F35</f>
        <v>-120</v>
      </c>
    </row>
    <row r="36" spans="1:14">
      <c r="A36" s="157" t="s">
        <v>45</v>
      </c>
      <c r="B36" s="160" t="s">
        <v>106</v>
      </c>
      <c r="C36" s="33"/>
      <c r="D36" s="34">
        <v>3</v>
      </c>
      <c r="E36" s="161">
        <v>20</v>
      </c>
      <c r="F36" s="93">
        <f>D36*E36</f>
        <v>60</v>
      </c>
      <c r="G36" s="35"/>
      <c r="H36" s="59"/>
      <c r="I36" s="60"/>
      <c r="J36" s="59">
        <v>3</v>
      </c>
      <c r="K36" s="61">
        <v>0</v>
      </c>
      <c r="L36" s="61">
        <f>J36*K36</f>
        <v>0</v>
      </c>
      <c r="M36" s="61"/>
      <c r="N36" s="48">
        <f>L36-F36</f>
        <v>-60</v>
      </c>
    </row>
    <row r="37" spans="1:14">
      <c r="A37" s="157" t="s">
        <v>46</v>
      </c>
      <c r="B37" s="160" t="s">
        <v>107</v>
      </c>
      <c r="C37" s="33"/>
      <c r="D37" s="34">
        <v>1</v>
      </c>
      <c r="E37" s="161">
        <v>20</v>
      </c>
      <c r="F37" s="93">
        <f>D37*E37</f>
        <v>20</v>
      </c>
      <c r="G37" s="35"/>
      <c r="H37" s="59"/>
      <c r="I37" s="60"/>
      <c r="J37" s="59">
        <v>1</v>
      </c>
      <c r="K37" s="61">
        <v>0</v>
      </c>
      <c r="L37" s="61">
        <f>J37*K37</f>
        <v>0</v>
      </c>
      <c r="M37" s="61"/>
      <c r="N37" s="48">
        <f>L37-F37</f>
        <v>-20</v>
      </c>
    </row>
    <row r="38" spans="1:14">
      <c r="A38" s="185"/>
      <c r="B38" s="160"/>
      <c r="C38" s="33"/>
      <c r="D38" s="34"/>
      <c r="E38" s="161"/>
      <c r="F38" s="93"/>
      <c r="G38" s="35"/>
      <c r="H38" s="59"/>
      <c r="I38" s="60"/>
      <c r="J38" s="59"/>
      <c r="K38" s="61"/>
      <c r="L38" s="61"/>
      <c r="M38" s="61"/>
      <c r="N38" s="48"/>
    </row>
    <row r="39" spans="1:14">
      <c r="A39" s="186" t="s">
        <v>123</v>
      </c>
      <c r="B39" s="189"/>
      <c r="C39" s="194"/>
      <c r="D39" s="193"/>
      <c r="E39" s="195"/>
      <c r="F39" s="196"/>
      <c r="G39" s="197"/>
      <c r="H39" s="59"/>
      <c r="I39" s="60"/>
      <c r="J39" s="59"/>
      <c r="K39" s="61"/>
      <c r="L39" s="61"/>
      <c r="M39" s="61"/>
      <c r="N39" s="48"/>
    </row>
    <row r="40" spans="1:14">
      <c r="A40" s="216" t="s">
        <v>124</v>
      </c>
      <c r="B40" s="226" t="s">
        <v>326</v>
      </c>
      <c r="C40" s="150"/>
      <c r="D40" s="227"/>
      <c r="E40" s="228"/>
      <c r="F40" s="151">
        <f>SUM(F41:F61)</f>
        <v>1223</v>
      </c>
      <c r="G40" s="150"/>
      <c r="H40" s="152"/>
      <c r="I40" s="153"/>
      <c r="J40" s="154"/>
      <c r="K40" s="155"/>
      <c r="L40" s="155">
        <f>SUM(L41:L61)</f>
        <v>0</v>
      </c>
      <c r="M40" s="155"/>
      <c r="N40" s="156">
        <f>SUM(N41:N61)</f>
        <v>-1223</v>
      </c>
    </row>
    <row r="41" spans="1:14">
      <c r="A41" s="198" t="s">
        <v>47</v>
      </c>
      <c r="B41" s="158" t="s">
        <v>125</v>
      </c>
      <c r="C41" s="33"/>
      <c r="D41" s="200">
        <v>9</v>
      </c>
      <c r="E41" s="161">
        <v>40</v>
      </c>
      <c r="F41" s="93">
        <f t="shared" ref="F41:F61" si="0">D41*E41</f>
        <v>360</v>
      </c>
      <c r="G41" s="35"/>
      <c r="H41" s="59"/>
      <c r="I41" s="60"/>
      <c r="J41" s="201">
        <v>9</v>
      </c>
      <c r="K41" s="61">
        <v>0</v>
      </c>
      <c r="L41" s="61">
        <f t="shared" ref="L41:L51" si="1">J41*K41</f>
        <v>0</v>
      </c>
      <c r="M41" s="61"/>
      <c r="N41" s="48">
        <f>L41-F41</f>
        <v>-360</v>
      </c>
    </row>
    <row r="42" spans="1:14">
      <c r="A42" s="198" t="s">
        <v>126</v>
      </c>
      <c r="B42" s="158" t="s">
        <v>127</v>
      </c>
      <c r="C42" s="33"/>
      <c r="D42" s="200">
        <v>2</v>
      </c>
      <c r="E42" s="161">
        <v>30</v>
      </c>
      <c r="F42" s="93">
        <f t="shared" si="0"/>
        <v>60</v>
      </c>
      <c r="G42" s="35"/>
      <c r="H42" s="59"/>
      <c r="I42" s="60"/>
      <c r="J42" s="201">
        <v>2</v>
      </c>
      <c r="K42" s="61">
        <v>0</v>
      </c>
      <c r="L42" s="61">
        <f t="shared" si="1"/>
        <v>0</v>
      </c>
      <c r="M42" s="61"/>
      <c r="N42" s="48">
        <f>L42-F42</f>
        <v>-60</v>
      </c>
    </row>
    <row r="43" spans="1:14">
      <c r="A43" s="198" t="s">
        <v>128</v>
      </c>
      <c r="B43" s="158" t="s">
        <v>129</v>
      </c>
      <c r="C43" s="33"/>
      <c r="D43" s="200">
        <v>3</v>
      </c>
      <c r="E43" s="161">
        <v>20</v>
      </c>
      <c r="F43" s="93">
        <f t="shared" si="0"/>
        <v>60</v>
      </c>
      <c r="G43" s="35"/>
      <c r="H43" s="59"/>
      <c r="I43" s="60"/>
      <c r="J43" s="201">
        <v>3</v>
      </c>
      <c r="K43" s="61">
        <v>0</v>
      </c>
      <c r="L43" s="61">
        <f t="shared" si="1"/>
        <v>0</v>
      </c>
      <c r="M43" s="61"/>
      <c r="N43" s="48">
        <f>L43-F43</f>
        <v>-60</v>
      </c>
    </row>
    <row r="44" spans="1:14">
      <c r="A44" s="198" t="s">
        <v>130</v>
      </c>
      <c r="B44" s="158" t="s">
        <v>131</v>
      </c>
      <c r="C44" s="33"/>
      <c r="D44" s="200">
        <v>2</v>
      </c>
      <c r="E44" s="161">
        <v>20</v>
      </c>
      <c r="F44" s="93">
        <f t="shared" si="0"/>
        <v>40</v>
      </c>
      <c r="G44" s="35"/>
      <c r="H44" s="59"/>
      <c r="I44" s="60"/>
      <c r="J44" s="201">
        <v>2</v>
      </c>
      <c r="K44" s="61">
        <v>0</v>
      </c>
      <c r="L44" s="61">
        <f t="shared" si="1"/>
        <v>0</v>
      </c>
      <c r="M44" s="61"/>
      <c r="N44" s="48">
        <f t="shared" ref="N44:N61" si="2">L44-F44</f>
        <v>-40</v>
      </c>
    </row>
    <row r="45" spans="1:14">
      <c r="A45" s="198" t="s">
        <v>132</v>
      </c>
      <c r="B45" s="158" t="s">
        <v>133</v>
      </c>
      <c r="C45" s="33"/>
      <c r="D45" s="34">
        <v>1</v>
      </c>
      <c r="E45" s="161">
        <v>20</v>
      </c>
      <c r="F45" s="93">
        <f t="shared" si="0"/>
        <v>20</v>
      </c>
      <c r="G45" s="35"/>
      <c r="H45" s="59"/>
      <c r="I45" s="60"/>
      <c r="J45" s="59">
        <v>1</v>
      </c>
      <c r="K45" s="61">
        <v>0</v>
      </c>
      <c r="L45" s="61">
        <f t="shared" si="1"/>
        <v>0</v>
      </c>
      <c r="M45" s="61"/>
      <c r="N45" s="48">
        <f t="shared" si="2"/>
        <v>-20</v>
      </c>
    </row>
    <row r="46" spans="1:14">
      <c r="A46" s="198" t="s">
        <v>134</v>
      </c>
      <c r="B46" s="158" t="s">
        <v>135</v>
      </c>
      <c r="C46" s="33"/>
      <c r="D46" s="200">
        <v>1</v>
      </c>
      <c r="E46" s="161">
        <v>60</v>
      </c>
      <c r="F46" s="93">
        <f t="shared" si="0"/>
        <v>60</v>
      </c>
      <c r="G46" s="35"/>
      <c r="H46" s="59"/>
      <c r="I46" s="60"/>
      <c r="J46" s="201">
        <v>1</v>
      </c>
      <c r="K46" s="61">
        <v>0</v>
      </c>
      <c r="L46" s="61">
        <f t="shared" si="1"/>
        <v>0</v>
      </c>
      <c r="M46" s="61"/>
      <c r="N46" s="48">
        <f t="shared" si="2"/>
        <v>-60</v>
      </c>
    </row>
    <row r="47" spans="1:14">
      <c r="A47" s="198" t="s">
        <v>136</v>
      </c>
      <c r="B47" s="158" t="s">
        <v>137</v>
      </c>
      <c r="C47" s="33"/>
      <c r="D47" s="200">
        <v>1</v>
      </c>
      <c r="E47" s="161">
        <v>60</v>
      </c>
      <c r="F47" s="93">
        <f t="shared" si="0"/>
        <v>60</v>
      </c>
      <c r="G47" s="35"/>
      <c r="H47" s="59"/>
      <c r="I47" s="60"/>
      <c r="J47" s="201">
        <v>1</v>
      </c>
      <c r="K47" s="61">
        <v>0</v>
      </c>
      <c r="L47" s="61">
        <f t="shared" si="1"/>
        <v>0</v>
      </c>
      <c r="M47" s="61"/>
      <c r="N47" s="48">
        <f t="shared" si="2"/>
        <v>-60</v>
      </c>
    </row>
    <row r="48" spans="1:14">
      <c r="A48" s="198" t="s">
        <v>138</v>
      </c>
      <c r="B48" s="158" t="s">
        <v>139</v>
      </c>
      <c r="C48" s="33"/>
      <c r="D48" s="34">
        <v>1</v>
      </c>
      <c r="E48" s="161">
        <v>21</v>
      </c>
      <c r="F48" s="93">
        <f t="shared" si="0"/>
        <v>21</v>
      </c>
      <c r="G48" s="35"/>
      <c r="H48" s="59"/>
      <c r="I48" s="60"/>
      <c r="J48" s="59">
        <v>1</v>
      </c>
      <c r="K48" s="61">
        <v>0</v>
      </c>
      <c r="L48" s="61">
        <f t="shared" si="1"/>
        <v>0</v>
      </c>
      <c r="M48" s="61"/>
      <c r="N48" s="48">
        <f t="shared" si="2"/>
        <v>-21</v>
      </c>
    </row>
    <row r="49" spans="1:14">
      <c r="A49" s="198" t="s">
        <v>140</v>
      </c>
      <c r="B49" s="158" t="s">
        <v>141</v>
      </c>
      <c r="C49" s="33"/>
      <c r="D49" s="200">
        <v>1</v>
      </c>
      <c r="E49" s="161">
        <v>24</v>
      </c>
      <c r="F49" s="93">
        <f t="shared" si="0"/>
        <v>24</v>
      </c>
      <c r="G49" s="35"/>
      <c r="H49" s="59"/>
      <c r="I49" s="60"/>
      <c r="J49" s="201">
        <v>1</v>
      </c>
      <c r="K49" s="61">
        <v>0</v>
      </c>
      <c r="L49" s="61">
        <f t="shared" si="1"/>
        <v>0</v>
      </c>
      <c r="M49" s="61"/>
      <c r="N49" s="48">
        <f t="shared" si="2"/>
        <v>-24</v>
      </c>
    </row>
    <row r="50" spans="1:14">
      <c r="A50" s="198" t="s">
        <v>142</v>
      </c>
      <c r="B50" s="158" t="s">
        <v>143</v>
      </c>
      <c r="C50" s="33"/>
      <c r="D50" s="34">
        <v>1</v>
      </c>
      <c r="E50" s="161">
        <v>12</v>
      </c>
      <c r="F50" s="93">
        <f t="shared" si="0"/>
        <v>12</v>
      </c>
      <c r="G50" s="35"/>
      <c r="H50" s="59"/>
      <c r="I50" s="60"/>
      <c r="J50" s="59">
        <v>1</v>
      </c>
      <c r="K50" s="61">
        <v>0</v>
      </c>
      <c r="L50" s="61">
        <f t="shared" si="1"/>
        <v>0</v>
      </c>
      <c r="M50" s="61"/>
      <c r="N50" s="48">
        <f t="shared" si="2"/>
        <v>-12</v>
      </c>
    </row>
    <row r="51" spans="1:14">
      <c r="A51" s="198" t="s">
        <v>144</v>
      </c>
      <c r="B51" s="158" t="s">
        <v>145</v>
      </c>
      <c r="C51" s="33"/>
      <c r="D51" s="34">
        <v>1</v>
      </c>
      <c r="E51" s="161">
        <v>40</v>
      </c>
      <c r="F51" s="93">
        <f t="shared" si="0"/>
        <v>40</v>
      </c>
      <c r="G51" s="35"/>
      <c r="H51" s="59"/>
      <c r="I51" s="60"/>
      <c r="J51" s="59">
        <v>1</v>
      </c>
      <c r="K51" s="61">
        <v>0</v>
      </c>
      <c r="L51" s="61">
        <f t="shared" si="1"/>
        <v>0</v>
      </c>
      <c r="M51" s="61"/>
      <c r="N51" s="48">
        <f t="shared" si="2"/>
        <v>-40</v>
      </c>
    </row>
    <row r="52" spans="1:14">
      <c r="A52" s="198" t="s">
        <v>146</v>
      </c>
      <c r="B52" s="158" t="s">
        <v>147</v>
      </c>
      <c r="C52" s="33"/>
      <c r="D52" s="34">
        <v>1</v>
      </c>
      <c r="E52" s="161">
        <v>24</v>
      </c>
      <c r="F52" s="93">
        <f t="shared" si="0"/>
        <v>24</v>
      </c>
      <c r="G52" s="35"/>
      <c r="H52" s="59"/>
      <c r="I52" s="60"/>
      <c r="J52" s="59">
        <v>1</v>
      </c>
      <c r="K52" s="61">
        <v>0</v>
      </c>
      <c r="L52" s="61">
        <f t="shared" ref="L52:L61" si="3">J52*K52</f>
        <v>0</v>
      </c>
      <c r="M52" s="61"/>
      <c r="N52" s="48">
        <f t="shared" si="2"/>
        <v>-24</v>
      </c>
    </row>
    <row r="53" spans="1:14">
      <c r="A53" s="198" t="s">
        <v>148</v>
      </c>
      <c r="B53" s="158" t="s">
        <v>149</v>
      </c>
      <c r="C53" s="33"/>
      <c r="D53" s="34">
        <v>2</v>
      </c>
      <c r="E53" s="161">
        <v>60</v>
      </c>
      <c r="F53" s="93">
        <f t="shared" si="0"/>
        <v>120</v>
      </c>
      <c r="G53" s="35"/>
      <c r="H53" s="59"/>
      <c r="I53" s="60"/>
      <c r="J53" s="59">
        <v>2</v>
      </c>
      <c r="K53" s="61">
        <v>0</v>
      </c>
      <c r="L53" s="61">
        <f t="shared" si="3"/>
        <v>0</v>
      </c>
      <c r="M53" s="61"/>
      <c r="N53" s="48">
        <f t="shared" si="2"/>
        <v>-120</v>
      </c>
    </row>
    <row r="54" spans="1:14">
      <c r="A54" s="198" t="s">
        <v>150</v>
      </c>
      <c r="B54" s="158" t="s">
        <v>151</v>
      </c>
      <c r="C54" s="33"/>
      <c r="D54" s="34">
        <v>3</v>
      </c>
      <c r="E54" s="161">
        <v>20</v>
      </c>
      <c r="F54" s="93">
        <f t="shared" si="0"/>
        <v>60</v>
      </c>
      <c r="G54" s="35"/>
      <c r="H54" s="59"/>
      <c r="I54" s="60"/>
      <c r="J54" s="59">
        <v>3</v>
      </c>
      <c r="K54" s="61">
        <v>0</v>
      </c>
      <c r="L54" s="61">
        <f t="shared" si="3"/>
        <v>0</v>
      </c>
      <c r="M54" s="61"/>
      <c r="N54" s="48">
        <f t="shared" si="2"/>
        <v>-60</v>
      </c>
    </row>
    <row r="55" spans="1:14">
      <c r="A55" s="198" t="s">
        <v>152</v>
      </c>
      <c r="B55" s="158" t="s">
        <v>133</v>
      </c>
      <c r="C55" s="33"/>
      <c r="D55" s="34">
        <v>1</v>
      </c>
      <c r="E55" s="161">
        <v>20</v>
      </c>
      <c r="F55" s="93">
        <f t="shared" si="0"/>
        <v>20</v>
      </c>
      <c r="G55" s="35"/>
      <c r="H55" s="59"/>
      <c r="I55" s="60"/>
      <c r="J55" s="59">
        <v>1</v>
      </c>
      <c r="K55" s="61">
        <v>0</v>
      </c>
      <c r="L55" s="61">
        <f t="shared" si="3"/>
        <v>0</v>
      </c>
      <c r="M55" s="61"/>
      <c r="N55" s="48">
        <f t="shared" si="2"/>
        <v>-20</v>
      </c>
    </row>
    <row r="56" spans="1:14">
      <c r="A56" s="198" t="s">
        <v>153</v>
      </c>
      <c r="B56" s="158" t="s">
        <v>154</v>
      </c>
      <c r="C56" s="33"/>
      <c r="D56" s="34">
        <v>1</v>
      </c>
      <c r="E56" s="161">
        <v>100</v>
      </c>
      <c r="F56" s="93">
        <f t="shared" si="0"/>
        <v>100</v>
      </c>
      <c r="G56" s="35"/>
      <c r="H56" s="59"/>
      <c r="I56" s="60"/>
      <c r="J56" s="59">
        <v>1</v>
      </c>
      <c r="K56" s="61">
        <v>0</v>
      </c>
      <c r="L56" s="61">
        <f t="shared" si="3"/>
        <v>0</v>
      </c>
      <c r="M56" s="61"/>
      <c r="N56" s="48">
        <f t="shared" si="2"/>
        <v>-100</v>
      </c>
    </row>
    <row r="57" spans="1:14">
      <c r="A57" s="198" t="s">
        <v>155</v>
      </c>
      <c r="B57" s="158" t="s">
        <v>156</v>
      </c>
      <c r="C57" s="33"/>
      <c r="D57" s="34">
        <v>1</v>
      </c>
      <c r="E57" s="161">
        <v>20</v>
      </c>
      <c r="F57" s="93">
        <f t="shared" si="0"/>
        <v>20</v>
      </c>
      <c r="G57" s="35"/>
      <c r="H57" s="59"/>
      <c r="I57" s="60"/>
      <c r="J57" s="59">
        <v>1</v>
      </c>
      <c r="K57" s="61">
        <v>0</v>
      </c>
      <c r="L57" s="61">
        <f t="shared" si="3"/>
        <v>0</v>
      </c>
      <c r="M57" s="61"/>
      <c r="N57" s="48">
        <f t="shared" si="2"/>
        <v>-20</v>
      </c>
    </row>
    <row r="58" spans="1:14">
      <c r="A58" s="198" t="s">
        <v>157</v>
      </c>
      <c r="B58" s="158" t="s">
        <v>158</v>
      </c>
      <c r="C58" s="33"/>
      <c r="D58" s="34">
        <v>2</v>
      </c>
      <c r="E58" s="161">
        <v>40</v>
      </c>
      <c r="F58" s="93">
        <f t="shared" si="0"/>
        <v>80</v>
      </c>
      <c r="G58" s="35"/>
      <c r="H58" s="59"/>
      <c r="I58" s="60"/>
      <c r="J58" s="59">
        <v>2</v>
      </c>
      <c r="K58" s="61">
        <v>0</v>
      </c>
      <c r="L58" s="61">
        <f t="shared" si="3"/>
        <v>0</v>
      </c>
      <c r="M58" s="61"/>
      <c r="N58" s="48">
        <f t="shared" si="2"/>
        <v>-80</v>
      </c>
    </row>
    <row r="59" spans="1:14">
      <c r="A59" s="198" t="s">
        <v>159</v>
      </c>
      <c r="B59" s="158" t="s">
        <v>160</v>
      </c>
      <c r="C59" s="33"/>
      <c r="D59" s="34">
        <v>1</v>
      </c>
      <c r="E59" s="161">
        <v>20</v>
      </c>
      <c r="F59" s="93">
        <f t="shared" si="0"/>
        <v>20</v>
      </c>
      <c r="G59" s="35"/>
      <c r="H59" s="59"/>
      <c r="I59" s="60"/>
      <c r="J59" s="59">
        <v>1</v>
      </c>
      <c r="K59" s="61">
        <v>0</v>
      </c>
      <c r="L59" s="61">
        <f t="shared" si="3"/>
        <v>0</v>
      </c>
      <c r="M59" s="61"/>
      <c r="N59" s="48">
        <f t="shared" si="2"/>
        <v>-20</v>
      </c>
    </row>
    <row r="60" spans="1:14">
      <c r="A60" s="198" t="s">
        <v>161</v>
      </c>
      <c r="B60" s="158" t="s">
        <v>108</v>
      </c>
      <c r="C60" s="33"/>
      <c r="D60" s="34">
        <v>1</v>
      </c>
      <c r="E60" s="161">
        <v>10</v>
      </c>
      <c r="F60" s="93">
        <f t="shared" si="0"/>
        <v>10</v>
      </c>
      <c r="G60" s="35"/>
      <c r="H60" s="59"/>
      <c r="I60" s="60"/>
      <c r="J60" s="59">
        <v>1</v>
      </c>
      <c r="K60" s="61">
        <v>0</v>
      </c>
      <c r="L60" s="61">
        <f t="shared" si="3"/>
        <v>0</v>
      </c>
      <c r="M60" s="61"/>
      <c r="N60" s="48">
        <f t="shared" si="2"/>
        <v>-10</v>
      </c>
    </row>
    <row r="61" spans="1:14">
      <c r="A61" s="198" t="s">
        <v>162</v>
      </c>
      <c r="B61" s="158" t="s">
        <v>163</v>
      </c>
      <c r="C61" s="33"/>
      <c r="D61" s="34">
        <v>1</v>
      </c>
      <c r="E61" s="161">
        <v>12</v>
      </c>
      <c r="F61" s="93">
        <f t="shared" si="0"/>
        <v>12</v>
      </c>
      <c r="G61" s="35"/>
      <c r="H61" s="59"/>
      <c r="I61" s="60"/>
      <c r="J61" s="59">
        <v>1</v>
      </c>
      <c r="K61" s="61">
        <v>0</v>
      </c>
      <c r="L61" s="61">
        <f t="shared" si="3"/>
        <v>0</v>
      </c>
      <c r="M61" s="61"/>
      <c r="N61" s="48">
        <f t="shared" si="2"/>
        <v>-12</v>
      </c>
    </row>
    <row r="62" spans="1:14">
      <c r="A62" s="202"/>
      <c r="B62" s="158"/>
      <c r="C62" s="33"/>
      <c r="D62" s="34"/>
      <c r="E62" s="161"/>
      <c r="F62" s="93"/>
      <c r="G62" s="35"/>
      <c r="H62" s="59"/>
      <c r="I62" s="60"/>
      <c r="J62" s="59"/>
      <c r="K62" s="61"/>
      <c r="L62" s="61"/>
      <c r="M62" s="61"/>
      <c r="N62" s="48"/>
    </row>
    <row r="63" spans="1:14">
      <c r="A63" s="186" t="s">
        <v>375</v>
      </c>
      <c r="B63" s="189"/>
      <c r="C63" s="194"/>
      <c r="D63" s="193"/>
      <c r="E63" s="195"/>
      <c r="F63" s="196"/>
      <c r="G63" s="197"/>
      <c r="H63" s="59"/>
      <c r="I63" s="60"/>
      <c r="J63" s="59"/>
      <c r="K63" s="61"/>
      <c r="L63" s="61"/>
      <c r="M63" s="61"/>
      <c r="N63" s="48"/>
    </row>
    <row r="64" spans="1:14">
      <c r="A64" s="216" t="s">
        <v>187</v>
      </c>
      <c r="B64" s="226" t="s">
        <v>376</v>
      </c>
      <c r="C64" s="150"/>
      <c r="D64" s="227"/>
      <c r="E64" s="228"/>
      <c r="F64" s="151">
        <f>SUM(F65:F68)+F69</f>
        <v>671</v>
      </c>
      <c r="G64" s="150"/>
      <c r="H64" s="152"/>
      <c r="I64" s="153"/>
      <c r="J64" s="154"/>
      <c r="K64" s="155"/>
      <c r="L64" s="155">
        <f>SUM(L65:L68)+L69</f>
        <v>0</v>
      </c>
      <c r="M64" s="155"/>
      <c r="N64" s="156">
        <f>SUM(N65:N68)+N69</f>
        <v>-671</v>
      </c>
    </row>
    <row r="65" spans="1:14">
      <c r="A65" s="157" t="s">
        <v>49</v>
      </c>
      <c r="B65" s="362" t="s">
        <v>328</v>
      </c>
      <c r="C65" s="199"/>
      <c r="D65" s="34">
        <v>1</v>
      </c>
      <c r="E65" s="161">
        <v>90</v>
      </c>
      <c r="F65" s="93">
        <f>D65*E65</f>
        <v>90</v>
      </c>
      <c r="G65" s="35"/>
      <c r="H65" s="59"/>
      <c r="I65" s="60"/>
      <c r="J65" s="59">
        <v>1</v>
      </c>
      <c r="K65" s="61">
        <v>0</v>
      </c>
      <c r="L65" s="61">
        <f t="shared" ref="L65:L83" si="4">J65*K65</f>
        <v>0</v>
      </c>
      <c r="M65" s="61"/>
      <c r="N65" s="48">
        <f t="shared" ref="N65:N83" si="5">L65-F65</f>
        <v>-90</v>
      </c>
    </row>
    <row r="66" spans="1:14">
      <c r="A66" s="157" t="s">
        <v>50</v>
      </c>
      <c r="B66" s="362" t="s">
        <v>329</v>
      </c>
      <c r="C66" s="199"/>
      <c r="D66" s="34">
        <v>1</v>
      </c>
      <c r="E66" s="161">
        <v>65</v>
      </c>
      <c r="F66" s="93">
        <f>D66*E66</f>
        <v>65</v>
      </c>
      <c r="G66" s="35"/>
      <c r="H66" s="59"/>
      <c r="I66" s="60"/>
      <c r="J66" s="59">
        <v>1</v>
      </c>
      <c r="K66" s="61">
        <v>0</v>
      </c>
      <c r="L66" s="61">
        <f t="shared" si="4"/>
        <v>0</v>
      </c>
      <c r="M66" s="61"/>
      <c r="N66" s="48">
        <f t="shared" si="5"/>
        <v>-65</v>
      </c>
    </row>
    <row r="67" spans="1:14">
      <c r="A67" s="157" t="s">
        <v>51</v>
      </c>
      <c r="B67" s="362" t="s">
        <v>330</v>
      </c>
      <c r="C67" s="199"/>
      <c r="D67" s="34">
        <v>1</v>
      </c>
      <c r="E67" s="161">
        <v>40</v>
      </c>
      <c r="F67" s="93">
        <f>D67*E67</f>
        <v>40</v>
      </c>
      <c r="G67" s="35"/>
      <c r="H67" s="59"/>
      <c r="I67" s="60"/>
      <c r="J67" s="59">
        <v>1</v>
      </c>
      <c r="K67" s="61">
        <v>0</v>
      </c>
      <c r="L67" s="61">
        <f t="shared" si="4"/>
        <v>0</v>
      </c>
      <c r="M67" s="61"/>
      <c r="N67" s="48">
        <f t="shared" si="5"/>
        <v>-40</v>
      </c>
    </row>
    <row r="68" spans="1:14">
      <c r="A68" s="157" t="s">
        <v>52</v>
      </c>
      <c r="B68" s="160" t="s">
        <v>164</v>
      </c>
      <c r="C68" s="33"/>
      <c r="D68" s="34">
        <v>1</v>
      </c>
      <c r="E68" s="161">
        <v>4</v>
      </c>
      <c r="F68" s="93">
        <f>D68*E68</f>
        <v>4</v>
      </c>
      <c r="G68" s="35"/>
      <c r="H68" s="59"/>
      <c r="I68" s="60"/>
      <c r="J68" s="59">
        <v>1</v>
      </c>
      <c r="K68" s="61">
        <v>0</v>
      </c>
      <c r="L68" s="61">
        <f t="shared" si="4"/>
        <v>0</v>
      </c>
      <c r="M68" s="61"/>
      <c r="N68" s="48">
        <f t="shared" si="5"/>
        <v>-4</v>
      </c>
    </row>
    <row r="69" spans="1:14">
      <c r="A69" s="157"/>
      <c r="B69" s="407" t="s">
        <v>6</v>
      </c>
      <c r="C69" s="408"/>
      <c r="D69" s="409"/>
      <c r="E69" s="415"/>
      <c r="F69" s="428">
        <f>SUM(F70:F83)</f>
        <v>472</v>
      </c>
      <c r="G69" s="411"/>
      <c r="H69" s="412"/>
      <c r="I69" s="413"/>
      <c r="J69" s="412"/>
      <c r="K69" s="414"/>
      <c r="L69" s="405">
        <f>SUM(L70:L83)</f>
        <v>0</v>
      </c>
      <c r="M69" s="414"/>
      <c r="N69" s="406">
        <f>SUM(N70:N83)</f>
        <v>-472</v>
      </c>
    </row>
    <row r="70" spans="1:14">
      <c r="A70" s="157" t="s">
        <v>53</v>
      </c>
      <c r="B70" s="160" t="s">
        <v>165</v>
      </c>
      <c r="C70" s="33"/>
      <c r="D70" s="199">
        <v>1</v>
      </c>
      <c r="E70" s="161">
        <v>28</v>
      </c>
      <c r="F70" s="93">
        <f t="shared" ref="F70:F83" si="6">D70*E70</f>
        <v>28</v>
      </c>
      <c r="G70" s="35"/>
      <c r="H70" s="59"/>
      <c r="I70" s="60"/>
      <c r="J70" s="201">
        <v>1</v>
      </c>
      <c r="K70" s="61">
        <v>0</v>
      </c>
      <c r="L70" s="61">
        <f t="shared" si="4"/>
        <v>0</v>
      </c>
      <c r="M70" s="61"/>
      <c r="N70" s="48">
        <f t="shared" si="5"/>
        <v>-28</v>
      </c>
    </row>
    <row r="71" spans="1:14">
      <c r="A71" s="157" t="s">
        <v>54</v>
      </c>
      <c r="B71" s="160" t="s">
        <v>166</v>
      </c>
      <c r="C71" s="33"/>
      <c r="D71" s="199">
        <v>2</v>
      </c>
      <c r="E71" s="161">
        <v>20</v>
      </c>
      <c r="F71" s="93">
        <f t="shared" si="6"/>
        <v>40</v>
      </c>
      <c r="G71" s="35"/>
      <c r="H71" s="59"/>
      <c r="I71" s="60"/>
      <c r="J71" s="201">
        <v>2</v>
      </c>
      <c r="K71" s="61">
        <v>0</v>
      </c>
      <c r="L71" s="61">
        <f t="shared" si="4"/>
        <v>0</v>
      </c>
      <c r="M71" s="61"/>
      <c r="N71" s="48">
        <f t="shared" si="5"/>
        <v>-40</v>
      </c>
    </row>
    <row r="72" spans="1:14">
      <c r="A72" s="157" t="s">
        <v>55</v>
      </c>
      <c r="B72" s="160" t="s">
        <v>167</v>
      </c>
      <c r="C72" s="33"/>
      <c r="D72" s="199">
        <v>1</v>
      </c>
      <c r="E72" s="161">
        <v>16</v>
      </c>
      <c r="F72" s="93">
        <f t="shared" si="6"/>
        <v>16</v>
      </c>
      <c r="G72" s="35"/>
      <c r="H72" s="59"/>
      <c r="I72" s="60"/>
      <c r="J72" s="201">
        <v>1</v>
      </c>
      <c r="K72" s="61">
        <v>0</v>
      </c>
      <c r="L72" s="61">
        <f t="shared" si="4"/>
        <v>0</v>
      </c>
      <c r="M72" s="61"/>
      <c r="N72" s="48">
        <f t="shared" si="5"/>
        <v>-16</v>
      </c>
    </row>
    <row r="73" spans="1:14">
      <c r="A73" s="157" t="s">
        <v>168</v>
      </c>
      <c r="B73" s="160" t="s">
        <v>169</v>
      </c>
      <c r="C73" s="33"/>
      <c r="D73" s="199">
        <v>1</v>
      </c>
      <c r="E73" s="161">
        <v>24</v>
      </c>
      <c r="F73" s="93">
        <f t="shared" si="6"/>
        <v>24</v>
      </c>
      <c r="G73" s="35"/>
      <c r="H73" s="59"/>
      <c r="I73" s="60"/>
      <c r="J73" s="201">
        <v>1</v>
      </c>
      <c r="K73" s="61">
        <v>0</v>
      </c>
      <c r="L73" s="61">
        <f t="shared" si="4"/>
        <v>0</v>
      </c>
      <c r="M73" s="61"/>
      <c r="N73" s="48">
        <f t="shared" si="5"/>
        <v>-24</v>
      </c>
    </row>
    <row r="74" spans="1:14">
      <c r="A74" s="157" t="s">
        <v>170</v>
      </c>
      <c r="B74" s="160" t="s">
        <v>171</v>
      </c>
      <c r="C74" s="33"/>
      <c r="D74" s="199">
        <v>1</v>
      </c>
      <c r="E74" s="161">
        <v>24</v>
      </c>
      <c r="F74" s="93">
        <f t="shared" si="6"/>
        <v>24</v>
      </c>
      <c r="G74" s="35"/>
      <c r="H74" s="59"/>
      <c r="I74" s="60"/>
      <c r="J74" s="201">
        <v>1</v>
      </c>
      <c r="K74" s="61">
        <v>0</v>
      </c>
      <c r="L74" s="61">
        <f t="shared" si="4"/>
        <v>0</v>
      </c>
      <c r="M74" s="61"/>
      <c r="N74" s="48">
        <f t="shared" si="5"/>
        <v>-24</v>
      </c>
    </row>
    <row r="75" spans="1:14">
      <c r="A75" s="157" t="s">
        <v>172</v>
      </c>
      <c r="B75" s="160" t="s">
        <v>173</v>
      </c>
      <c r="C75" s="33"/>
      <c r="D75" s="199">
        <v>4</v>
      </c>
      <c r="E75" s="161">
        <v>16</v>
      </c>
      <c r="F75" s="93">
        <f t="shared" si="6"/>
        <v>64</v>
      </c>
      <c r="G75" s="35"/>
      <c r="H75" s="59"/>
      <c r="I75" s="60"/>
      <c r="J75" s="201">
        <v>4</v>
      </c>
      <c r="K75" s="61">
        <v>0</v>
      </c>
      <c r="L75" s="61">
        <f t="shared" si="4"/>
        <v>0</v>
      </c>
      <c r="M75" s="61"/>
      <c r="N75" s="48">
        <f t="shared" si="5"/>
        <v>-64</v>
      </c>
    </row>
    <row r="76" spans="1:14">
      <c r="A76" s="157" t="s">
        <v>174</v>
      </c>
      <c r="B76" s="160" t="s">
        <v>175</v>
      </c>
      <c r="C76" s="33"/>
      <c r="D76" s="199">
        <v>1</v>
      </c>
      <c r="E76" s="161">
        <v>16</v>
      </c>
      <c r="F76" s="93">
        <f t="shared" si="6"/>
        <v>16</v>
      </c>
      <c r="G76" s="35"/>
      <c r="H76" s="59"/>
      <c r="I76" s="60"/>
      <c r="J76" s="201">
        <v>1</v>
      </c>
      <c r="K76" s="61">
        <v>0</v>
      </c>
      <c r="L76" s="61">
        <f t="shared" si="4"/>
        <v>0</v>
      </c>
      <c r="M76" s="61"/>
      <c r="N76" s="48">
        <f t="shared" si="5"/>
        <v>-16</v>
      </c>
    </row>
    <row r="77" spans="1:14">
      <c r="A77" s="157" t="s">
        <v>176</v>
      </c>
      <c r="B77" s="160" t="s">
        <v>177</v>
      </c>
      <c r="C77" s="33"/>
      <c r="D77" s="34">
        <v>1</v>
      </c>
      <c r="E77" s="161">
        <v>110</v>
      </c>
      <c r="F77" s="93">
        <f t="shared" si="6"/>
        <v>110</v>
      </c>
      <c r="G77" s="35"/>
      <c r="H77" s="59"/>
      <c r="I77" s="60"/>
      <c r="J77" s="59">
        <v>1</v>
      </c>
      <c r="K77" s="61">
        <v>0</v>
      </c>
      <c r="L77" s="61">
        <f t="shared" si="4"/>
        <v>0</v>
      </c>
      <c r="M77" s="61"/>
      <c r="N77" s="48">
        <f t="shared" si="5"/>
        <v>-110</v>
      </c>
    </row>
    <row r="78" spans="1:14">
      <c r="A78" s="157" t="s">
        <v>178</v>
      </c>
      <c r="B78" s="160" t="s">
        <v>179</v>
      </c>
      <c r="C78" s="33"/>
      <c r="D78" s="34">
        <v>1</v>
      </c>
      <c r="E78" s="161">
        <v>20</v>
      </c>
      <c r="F78" s="93">
        <f t="shared" si="6"/>
        <v>20</v>
      </c>
      <c r="G78" s="35"/>
      <c r="H78" s="59"/>
      <c r="I78" s="60"/>
      <c r="J78" s="59">
        <v>1</v>
      </c>
      <c r="K78" s="61">
        <v>0</v>
      </c>
      <c r="L78" s="61">
        <f t="shared" si="4"/>
        <v>0</v>
      </c>
      <c r="M78" s="61"/>
      <c r="N78" s="48">
        <f t="shared" si="5"/>
        <v>-20</v>
      </c>
    </row>
    <row r="79" spans="1:14">
      <c r="A79" s="157" t="s">
        <v>180</v>
      </c>
      <c r="B79" s="160" t="s">
        <v>181</v>
      </c>
      <c r="C79" s="33"/>
      <c r="D79" s="34">
        <v>1</v>
      </c>
      <c r="E79" s="161">
        <v>110</v>
      </c>
      <c r="F79" s="93">
        <f t="shared" si="6"/>
        <v>110</v>
      </c>
      <c r="G79" s="35"/>
      <c r="H79" s="59"/>
      <c r="I79" s="60"/>
      <c r="J79" s="59">
        <v>1</v>
      </c>
      <c r="K79" s="61">
        <v>0</v>
      </c>
      <c r="L79" s="61">
        <f t="shared" si="4"/>
        <v>0</v>
      </c>
      <c r="M79" s="61"/>
      <c r="N79" s="48">
        <f t="shared" si="5"/>
        <v>-110</v>
      </c>
    </row>
    <row r="80" spans="1:14">
      <c r="A80" s="157" t="s">
        <v>182</v>
      </c>
      <c r="B80" s="362" t="s">
        <v>351</v>
      </c>
      <c r="C80" s="33"/>
      <c r="D80" s="34">
        <v>1</v>
      </c>
      <c r="E80" s="379">
        <v>40</v>
      </c>
      <c r="F80" s="93">
        <v>0</v>
      </c>
      <c r="G80" s="35"/>
      <c r="H80" s="59"/>
      <c r="I80" s="60"/>
      <c r="J80" s="59">
        <v>1</v>
      </c>
      <c r="K80" s="61">
        <v>0</v>
      </c>
      <c r="L80" s="61">
        <f t="shared" si="4"/>
        <v>0</v>
      </c>
      <c r="M80" s="61"/>
      <c r="N80" s="48">
        <f t="shared" si="5"/>
        <v>0</v>
      </c>
    </row>
    <row r="81" spans="1:14">
      <c r="A81" s="157" t="s">
        <v>183</v>
      </c>
      <c r="B81" s="362" t="s">
        <v>352</v>
      </c>
      <c r="C81" s="33"/>
      <c r="D81" s="34">
        <v>1</v>
      </c>
      <c r="E81" s="379">
        <v>20</v>
      </c>
      <c r="F81" s="93">
        <v>0</v>
      </c>
      <c r="G81" s="35"/>
      <c r="H81" s="59"/>
      <c r="I81" s="60"/>
      <c r="J81" s="59">
        <v>1</v>
      </c>
      <c r="K81" s="61">
        <v>0</v>
      </c>
      <c r="L81" s="61">
        <f t="shared" si="4"/>
        <v>0</v>
      </c>
      <c r="M81" s="61"/>
      <c r="N81" s="48">
        <f t="shared" si="5"/>
        <v>0</v>
      </c>
    </row>
    <row r="82" spans="1:14">
      <c r="A82" s="157" t="s">
        <v>184</v>
      </c>
      <c r="B82" s="362" t="s">
        <v>353</v>
      </c>
      <c r="C82" s="33"/>
      <c r="D82" s="34">
        <v>1</v>
      </c>
      <c r="E82" s="379">
        <v>15</v>
      </c>
      <c r="F82" s="93">
        <v>0</v>
      </c>
      <c r="G82" s="35"/>
      <c r="H82" s="59"/>
      <c r="I82" s="60"/>
      <c r="J82" s="59">
        <v>1</v>
      </c>
      <c r="K82" s="61">
        <v>0</v>
      </c>
      <c r="L82" s="61">
        <f t="shared" si="4"/>
        <v>0</v>
      </c>
      <c r="M82" s="61"/>
      <c r="N82" s="48">
        <f t="shared" si="5"/>
        <v>0</v>
      </c>
    </row>
    <row r="83" spans="1:14">
      <c r="A83" s="157" t="s">
        <v>185</v>
      </c>
      <c r="B83" s="160" t="s">
        <v>186</v>
      </c>
      <c r="C83" s="33"/>
      <c r="D83" s="34">
        <v>1</v>
      </c>
      <c r="E83" s="161">
        <v>20</v>
      </c>
      <c r="F83" s="93">
        <f t="shared" si="6"/>
        <v>20</v>
      </c>
      <c r="G83" s="35"/>
      <c r="H83" s="59"/>
      <c r="I83" s="60"/>
      <c r="J83" s="59">
        <v>1</v>
      </c>
      <c r="K83" s="61">
        <v>0</v>
      </c>
      <c r="L83" s="61">
        <f t="shared" si="4"/>
        <v>0</v>
      </c>
      <c r="M83" s="61"/>
      <c r="N83" s="48">
        <f t="shared" si="5"/>
        <v>-20</v>
      </c>
    </row>
    <row r="84" spans="1:14">
      <c r="A84" s="202"/>
      <c r="B84" s="158"/>
      <c r="C84" s="33"/>
      <c r="D84" s="34"/>
      <c r="E84" s="161"/>
      <c r="F84" s="93"/>
      <c r="G84" s="35"/>
      <c r="H84" s="59"/>
      <c r="I84" s="60"/>
      <c r="J84" s="59"/>
      <c r="K84" s="61"/>
      <c r="L84" s="61"/>
      <c r="M84" s="61"/>
      <c r="N84" s="48"/>
    </row>
    <row r="85" spans="1:14">
      <c r="A85" s="186" t="s">
        <v>188</v>
      </c>
      <c r="B85" s="189"/>
      <c r="C85" s="194"/>
      <c r="D85" s="193"/>
      <c r="E85" s="195"/>
      <c r="F85" s="196"/>
      <c r="G85" s="197"/>
      <c r="H85" s="59"/>
      <c r="I85" s="60"/>
      <c r="J85" s="59"/>
      <c r="K85" s="61"/>
      <c r="L85" s="61"/>
      <c r="M85" s="61"/>
      <c r="N85" s="48"/>
    </row>
    <row r="86" spans="1:14">
      <c r="A86" s="216" t="s">
        <v>223</v>
      </c>
      <c r="B86" s="226" t="s">
        <v>224</v>
      </c>
      <c r="C86" s="150"/>
      <c r="D86" s="227"/>
      <c r="E86" s="228"/>
      <c r="F86" s="151">
        <f>F87+F98</f>
        <v>624</v>
      </c>
      <c r="G86" s="150"/>
      <c r="H86" s="152"/>
      <c r="I86" s="153"/>
      <c r="J86" s="154"/>
      <c r="K86" s="155"/>
      <c r="L86" s="155">
        <f>L87+L98</f>
        <v>0</v>
      </c>
      <c r="M86" s="155"/>
      <c r="N86" s="156">
        <f>N87+N98</f>
        <v>-624</v>
      </c>
    </row>
    <row r="87" spans="1:14">
      <c r="A87" s="377"/>
      <c r="B87" s="426" t="s">
        <v>346</v>
      </c>
      <c r="C87" s="417"/>
      <c r="D87" s="418"/>
      <c r="E87" s="419"/>
      <c r="F87" s="420">
        <f>SUM(F88:F97)</f>
        <v>214</v>
      </c>
      <c r="G87" s="417"/>
      <c r="H87" s="421"/>
      <c r="I87" s="422"/>
      <c r="J87" s="423"/>
      <c r="K87" s="424"/>
      <c r="L87" s="405">
        <f>SUM(L88:L97)</f>
        <v>0</v>
      </c>
      <c r="M87" s="424"/>
      <c r="N87" s="406">
        <f>SUM(N88:N97)</f>
        <v>-214</v>
      </c>
    </row>
    <row r="88" spans="1:14">
      <c r="A88" s="157" t="s">
        <v>56</v>
      </c>
      <c r="B88" s="160" t="s">
        <v>189</v>
      </c>
      <c r="C88" s="33"/>
      <c r="D88" s="34">
        <v>1</v>
      </c>
      <c r="E88" s="161">
        <v>20</v>
      </c>
      <c r="F88" s="93">
        <f>D88*E88</f>
        <v>20</v>
      </c>
      <c r="G88" s="35"/>
      <c r="H88" s="59"/>
      <c r="I88" s="60"/>
      <c r="J88" s="59">
        <v>1</v>
      </c>
      <c r="K88" s="61">
        <v>0</v>
      </c>
      <c r="L88" s="61">
        <f>K88*J88</f>
        <v>0</v>
      </c>
      <c r="M88" s="61"/>
      <c r="N88" s="48">
        <f t="shared" ref="N88:N108" si="7">L88-F88</f>
        <v>-20</v>
      </c>
    </row>
    <row r="89" spans="1:14">
      <c r="A89" s="207" t="s">
        <v>57</v>
      </c>
      <c r="B89" s="160" t="s">
        <v>190</v>
      </c>
      <c r="C89" s="33"/>
      <c r="D89" s="34">
        <v>1</v>
      </c>
      <c r="E89" s="161">
        <v>12</v>
      </c>
      <c r="F89" s="93">
        <f t="shared" ref="F89:F108" si="8">D89*E89</f>
        <v>12</v>
      </c>
      <c r="G89" s="35"/>
      <c r="H89" s="59"/>
      <c r="I89" s="60"/>
      <c r="J89" s="59">
        <v>1</v>
      </c>
      <c r="K89" s="61">
        <v>0</v>
      </c>
      <c r="L89" s="61">
        <f t="shared" ref="L89:L108" si="9">K89*J89</f>
        <v>0</v>
      </c>
      <c r="M89" s="61"/>
      <c r="N89" s="48">
        <f t="shared" si="7"/>
        <v>-12</v>
      </c>
    </row>
    <row r="90" spans="1:14">
      <c r="A90" s="157" t="s">
        <v>58</v>
      </c>
      <c r="B90" s="160" t="s">
        <v>191</v>
      </c>
      <c r="C90" s="33"/>
      <c r="D90" s="34">
        <v>1</v>
      </c>
      <c r="E90" s="161">
        <v>8</v>
      </c>
      <c r="F90" s="93">
        <f t="shared" si="8"/>
        <v>8</v>
      </c>
      <c r="G90" s="35"/>
      <c r="H90" s="59"/>
      <c r="I90" s="60"/>
      <c r="J90" s="59">
        <v>1</v>
      </c>
      <c r="K90" s="61">
        <v>0</v>
      </c>
      <c r="L90" s="61">
        <f t="shared" si="9"/>
        <v>0</v>
      </c>
      <c r="M90" s="61"/>
      <c r="N90" s="48">
        <f t="shared" si="7"/>
        <v>-8</v>
      </c>
    </row>
    <row r="91" spans="1:14">
      <c r="A91" s="157" t="s">
        <v>192</v>
      </c>
      <c r="B91" s="160" t="s">
        <v>193</v>
      </c>
      <c r="C91" s="33"/>
      <c r="D91" s="34">
        <v>1</v>
      </c>
      <c r="E91" s="161">
        <v>8</v>
      </c>
      <c r="F91" s="93">
        <f t="shared" si="8"/>
        <v>8</v>
      </c>
      <c r="G91" s="35"/>
      <c r="H91" s="59"/>
      <c r="I91" s="60"/>
      <c r="J91" s="59">
        <v>1</v>
      </c>
      <c r="K91" s="61">
        <v>0</v>
      </c>
      <c r="L91" s="61">
        <f t="shared" si="9"/>
        <v>0</v>
      </c>
      <c r="M91" s="61"/>
      <c r="N91" s="48">
        <f t="shared" si="7"/>
        <v>-8</v>
      </c>
    </row>
    <row r="92" spans="1:14">
      <c r="A92" s="157" t="s">
        <v>194</v>
      </c>
      <c r="B92" s="362" t="s">
        <v>331</v>
      </c>
      <c r="C92" s="33"/>
      <c r="D92" s="34">
        <v>1</v>
      </c>
      <c r="E92" s="161">
        <v>60</v>
      </c>
      <c r="F92" s="93">
        <f t="shared" si="8"/>
        <v>60</v>
      </c>
      <c r="G92" s="35"/>
      <c r="H92" s="59"/>
      <c r="I92" s="60"/>
      <c r="J92" s="59">
        <v>1</v>
      </c>
      <c r="K92" s="61">
        <v>0</v>
      </c>
      <c r="L92" s="61">
        <f t="shared" si="9"/>
        <v>0</v>
      </c>
      <c r="M92" s="61"/>
      <c r="N92" s="48">
        <f t="shared" si="7"/>
        <v>-60</v>
      </c>
    </row>
    <row r="93" spans="1:14" ht="16">
      <c r="A93" s="157" t="s">
        <v>195</v>
      </c>
      <c r="B93" s="204" t="s">
        <v>196</v>
      </c>
      <c r="C93" s="33"/>
      <c r="D93" s="34">
        <v>2</v>
      </c>
      <c r="E93" s="161">
        <v>12</v>
      </c>
      <c r="F93" s="93">
        <f t="shared" si="8"/>
        <v>24</v>
      </c>
      <c r="G93" s="35"/>
      <c r="H93" s="59"/>
      <c r="I93" s="60"/>
      <c r="J93" s="59">
        <v>2</v>
      </c>
      <c r="K93" s="61">
        <v>0</v>
      </c>
      <c r="L93" s="61">
        <f t="shared" si="9"/>
        <v>0</v>
      </c>
      <c r="M93" s="61"/>
      <c r="N93" s="48">
        <f t="shared" si="7"/>
        <v>-24</v>
      </c>
    </row>
    <row r="94" spans="1:14" ht="16">
      <c r="A94" s="157" t="s">
        <v>197</v>
      </c>
      <c r="B94" s="205" t="s">
        <v>198</v>
      </c>
      <c r="C94" s="33"/>
      <c r="D94" s="34">
        <v>1</v>
      </c>
      <c r="E94" s="206">
        <v>12</v>
      </c>
      <c r="F94" s="93">
        <f t="shared" si="8"/>
        <v>12</v>
      </c>
      <c r="G94" s="35"/>
      <c r="H94" s="59"/>
      <c r="I94" s="60"/>
      <c r="J94" s="59">
        <v>1</v>
      </c>
      <c r="K94" s="61">
        <v>0</v>
      </c>
      <c r="L94" s="61">
        <f t="shared" si="9"/>
        <v>0</v>
      </c>
      <c r="M94" s="61"/>
      <c r="N94" s="48">
        <f t="shared" si="7"/>
        <v>-12</v>
      </c>
    </row>
    <row r="95" spans="1:14" ht="16">
      <c r="A95" s="157" t="s">
        <v>199</v>
      </c>
      <c r="B95" s="205" t="s">
        <v>200</v>
      </c>
      <c r="C95" s="33"/>
      <c r="D95" s="34">
        <v>1</v>
      </c>
      <c r="E95" s="206">
        <v>20</v>
      </c>
      <c r="F95" s="93">
        <f t="shared" si="8"/>
        <v>20</v>
      </c>
      <c r="G95" s="35"/>
      <c r="H95" s="59"/>
      <c r="I95" s="60"/>
      <c r="J95" s="59">
        <v>1</v>
      </c>
      <c r="K95" s="61">
        <v>0</v>
      </c>
      <c r="L95" s="61">
        <f t="shared" si="9"/>
        <v>0</v>
      </c>
      <c r="M95" s="61"/>
      <c r="N95" s="48">
        <f t="shared" si="7"/>
        <v>-20</v>
      </c>
    </row>
    <row r="96" spans="1:14" ht="16">
      <c r="A96" s="157" t="s">
        <v>201</v>
      </c>
      <c r="B96" s="204" t="s">
        <v>202</v>
      </c>
      <c r="C96" s="33"/>
      <c r="D96" s="34">
        <v>1</v>
      </c>
      <c r="E96" s="161">
        <v>20</v>
      </c>
      <c r="F96" s="93">
        <f t="shared" si="8"/>
        <v>20</v>
      </c>
      <c r="G96" s="35"/>
      <c r="H96" s="59"/>
      <c r="I96" s="60"/>
      <c r="J96" s="59">
        <v>1</v>
      </c>
      <c r="K96" s="61">
        <v>0</v>
      </c>
      <c r="L96" s="61">
        <f t="shared" si="9"/>
        <v>0</v>
      </c>
      <c r="M96" s="61"/>
      <c r="N96" s="48">
        <f t="shared" si="7"/>
        <v>-20</v>
      </c>
    </row>
    <row r="97" spans="1:15" ht="16">
      <c r="A97" s="157" t="s">
        <v>203</v>
      </c>
      <c r="B97" s="205" t="s">
        <v>204</v>
      </c>
      <c r="C97" s="33"/>
      <c r="D97" s="34">
        <v>1</v>
      </c>
      <c r="E97" s="206">
        <v>30</v>
      </c>
      <c r="F97" s="93">
        <f t="shared" si="8"/>
        <v>30</v>
      </c>
      <c r="G97" s="35"/>
      <c r="H97" s="59"/>
      <c r="I97" s="60"/>
      <c r="J97" s="59">
        <v>1</v>
      </c>
      <c r="K97" s="61">
        <v>0</v>
      </c>
      <c r="L97" s="61">
        <f t="shared" si="9"/>
        <v>0</v>
      </c>
      <c r="M97" s="61"/>
      <c r="N97" s="48">
        <f t="shared" si="7"/>
        <v>-30</v>
      </c>
      <c r="O97" s="375"/>
    </row>
    <row r="98" spans="1:15">
      <c r="A98" s="157"/>
      <c r="B98" s="426" t="s">
        <v>347</v>
      </c>
      <c r="C98" s="408"/>
      <c r="D98" s="409"/>
      <c r="E98" s="427"/>
      <c r="F98" s="416">
        <f>SUM(F99:F108)</f>
        <v>410</v>
      </c>
      <c r="G98" s="411"/>
      <c r="H98" s="412"/>
      <c r="I98" s="413"/>
      <c r="J98" s="412"/>
      <c r="K98" s="414"/>
      <c r="L98" s="405">
        <f>SUM(L99:L108)</f>
        <v>0</v>
      </c>
      <c r="M98" s="414"/>
      <c r="N98" s="406">
        <f>SUM(N99:N108)</f>
        <v>-410</v>
      </c>
      <c r="O98" s="375"/>
    </row>
    <row r="99" spans="1:15" ht="16">
      <c r="A99" s="157" t="s">
        <v>205</v>
      </c>
      <c r="B99" s="205" t="s">
        <v>160</v>
      </c>
      <c r="C99" s="33"/>
      <c r="D99" s="34">
        <v>1</v>
      </c>
      <c r="E99" s="206">
        <v>20</v>
      </c>
      <c r="F99" s="93">
        <f t="shared" si="8"/>
        <v>20</v>
      </c>
      <c r="G99" s="35"/>
      <c r="H99" s="59"/>
      <c r="I99" s="60"/>
      <c r="J99" s="59">
        <v>1</v>
      </c>
      <c r="K99" s="61">
        <v>0</v>
      </c>
      <c r="L99" s="61">
        <f t="shared" si="9"/>
        <v>0</v>
      </c>
      <c r="M99" s="61"/>
      <c r="N99" s="48">
        <f t="shared" si="7"/>
        <v>-20</v>
      </c>
    </row>
    <row r="100" spans="1:15" ht="16">
      <c r="A100" s="157" t="s">
        <v>206</v>
      </c>
      <c r="B100" s="205" t="s">
        <v>207</v>
      </c>
      <c r="C100" s="33"/>
      <c r="D100" s="34">
        <v>1</v>
      </c>
      <c r="E100" s="206">
        <v>30</v>
      </c>
      <c r="F100" s="93">
        <f t="shared" si="8"/>
        <v>30</v>
      </c>
      <c r="G100" s="35"/>
      <c r="H100" s="59"/>
      <c r="I100" s="60"/>
      <c r="J100" s="59">
        <v>1</v>
      </c>
      <c r="K100" s="61">
        <v>0</v>
      </c>
      <c r="L100" s="61">
        <f t="shared" si="9"/>
        <v>0</v>
      </c>
      <c r="M100" s="61"/>
      <c r="N100" s="48">
        <f t="shared" si="7"/>
        <v>-30</v>
      </c>
    </row>
    <row r="101" spans="1:15">
      <c r="A101" s="157" t="s">
        <v>208</v>
      </c>
      <c r="B101" s="160" t="s">
        <v>209</v>
      </c>
      <c r="C101" s="33"/>
      <c r="D101" s="34">
        <v>1</v>
      </c>
      <c r="E101" s="161">
        <v>40</v>
      </c>
      <c r="F101" s="93">
        <f t="shared" si="8"/>
        <v>40</v>
      </c>
      <c r="G101" s="35"/>
      <c r="H101" s="59"/>
      <c r="I101" s="60"/>
      <c r="J101" s="59">
        <v>1</v>
      </c>
      <c r="K101" s="61">
        <v>0</v>
      </c>
      <c r="L101" s="61">
        <f t="shared" si="9"/>
        <v>0</v>
      </c>
      <c r="M101" s="61"/>
      <c r="N101" s="48">
        <f t="shared" si="7"/>
        <v>-40</v>
      </c>
    </row>
    <row r="102" spans="1:15">
      <c r="A102" s="157" t="s">
        <v>210</v>
      </c>
      <c r="B102" s="160" t="s">
        <v>211</v>
      </c>
      <c r="C102" s="33"/>
      <c r="D102" s="34">
        <v>1</v>
      </c>
      <c r="E102" s="161">
        <v>30</v>
      </c>
      <c r="F102" s="93">
        <f t="shared" si="8"/>
        <v>30</v>
      </c>
      <c r="G102" s="35"/>
      <c r="H102" s="59"/>
      <c r="I102" s="60"/>
      <c r="J102" s="59">
        <v>1</v>
      </c>
      <c r="K102" s="61">
        <v>0</v>
      </c>
      <c r="L102" s="61">
        <f t="shared" si="9"/>
        <v>0</v>
      </c>
      <c r="M102" s="61"/>
      <c r="N102" s="48">
        <f t="shared" si="7"/>
        <v>-30</v>
      </c>
    </row>
    <row r="103" spans="1:15">
      <c r="A103" s="157" t="s">
        <v>212</v>
      </c>
      <c r="B103" s="160" t="s">
        <v>213</v>
      </c>
      <c r="C103" s="33"/>
      <c r="D103" s="34">
        <v>1</v>
      </c>
      <c r="E103" s="161">
        <v>30</v>
      </c>
      <c r="F103" s="93">
        <f t="shared" si="8"/>
        <v>30</v>
      </c>
      <c r="G103" s="35"/>
      <c r="H103" s="59"/>
      <c r="I103" s="60"/>
      <c r="J103" s="59">
        <v>1</v>
      </c>
      <c r="K103" s="61">
        <v>0</v>
      </c>
      <c r="L103" s="61">
        <f>K103*J103</f>
        <v>0</v>
      </c>
      <c r="M103" s="61"/>
      <c r="N103" s="48">
        <f>L103-F103</f>
        <v>-30</v>
      </c>
    </row>
    <row r="104" spans="1:15">
      <c r="A104" s="157" t="s">
        <v>214</v>
      </c>
      <c r="B104" s="160" t="s">
        <v>215</v>
      </c>
      <c r="C104" s="33"/>
      <c r="D104" s="34">
        <v>1</v>
      </c>
      <c r="E104" s="161">
        <v>40</v>
      </c>
      <c r="F104" s="93">
        <f t="shared" si="8"/>
        <v>40</v>
      </c>
      <c r="G104" s="35"/>
      <c r="H104" s="59"/>
      <c r="I104" s="60"/>
      <c r="J104" s="59">
        <v>1</v>
      </c>
      <c r="K104" s="61">
        <v>0</v>
      </c>
      <c r="L104" s="61">
        <f t="shared" si="9"/>
        <v>0</v>
      </c>
      <c r="M104" s="61"/>
      <c r="N104" s="48">
        <f>L104-F104</f>
        <v>-40</v>
      </c>
    </row>
    <row r="105" spans="1:15">
      <c r="A105" s="157" t="s">
        <v>216</v>
      </c>
      <c r="B105" s="160" t="s">
        <v>217</v>
      </c>
      <c r="C105" s="33"/>
      <c r="D105" s="34">
        <v>1</v>
      </c>
      <c r="E105" s="161">
        <v>30</v>
      </c>
      <c r="F105" s="93">
        <f t="shared" si="8"/>
        <v>30</v>
      </c>
      <c r="G105" s="35"/>
      <c r="H105" s="59"/>
      <c r="I105" s="60"/>
      <c r="J105" s="59">
        <v>1</v>
      </c>
      <c r="K105" s="61">
        <v>0</v>
      </c>
      <c r="L105" s="61">
        <f t="shared" si="9"/>
        <v>0</v>
      </c>
      <c r="M105" s="61"/>
      <c r="N105" s="48">
        <f t="shared" si="7"/>
        <v>-30</v>
      </c>
    </row>
    <row r="106" spans="1:15">
      <c r="A106" s="157" t="s">
        <v>218</v>
      </c>
      <c r="B106" s="160" t="s">
        <v>219</v>
      </c>
      <c r="C106" s="33"/>
      <c r="D106" s="34">
        <v>1</v>
      </c>
      <c r="E106" s="161">
        <v>20</v>
      </c>
      <c r="F106" s="93">
        <f t="shared" si="8"/>
        <v>20</v>
      </c>
      <c r="G106" s="35"/>
      <c r="H106" s="59"/>
      <c r="I106" s="60"/>
      <c r="J106" s="59">
        <v>1</v>
      </c>
      <c r="K106" s="61">
        <v>0</v>
      </c>
      <c r="L106" s="61">
        <f t="shared" si="9"/>
        <v>0</v>
      </c>
      <c r="M106" s="61"/>
      <c r="N106" s="48">
        <f t="shared" si="7"/>
        <v>-20</v>
      </c>
    </row>
    <row r="107" spans="1:15">
      <c r="A107" s="157" t="s">
        <v>220</v>
      </c>
      <c r="B107" s="160" t="s">
        <v>221</v>
      </c>
      <c r="C107" s="33"/>
      <c r="D107" s="34">
        <v>2</v>
      </c>
      <c r="E107" s="161">
        <v>40</v>
      </c>
      <c r="F107" s="93">
        <f t="shared" si="8"/>
        <v>80</v>
      </c>
      <c r="G107" s="35"/>
      <c r="H107" s="59"/>
      <c r="I107" s="60"/>
      <c r="J107" s="59">
        <v>2</v>
      </c>
      <c r="K107" s="61">
        <v>0</v>
      </c>
      <c r="L107" s="61">
        <f t="shared" si="9"/>
        <v>0</v>
      </c>
      <c r="M107" s="61"/>
      <c r="N107" s="48">
        <f t="shared" si="7"/>
        <v>-80</v>
      </c>
    </row>
    <row r="108" spans="1:15">
      <c r="A108" s="157" t="s">
        <v>222</v>
      </c>
      <c r="B108" s="362" t="s">
        <v>332</v>
      </c>
      <c r="C108" s="33"/>
      <c r="D108" s="34">
        <v>3</v>
      </c>
      <c r="E108" s="161">
        <v>30</v>
      </c>
      <c r="F108" s="93">
        <f t="shared" si="8"/>
        <v>90</v>
      </c>
      <c r="G108" s="35"/>
      <c r="H108" s="59"/>
      <c r="I108" s="60"/>
      <c r="J108" s="59">
        <v>3</v>
      </c>
      <c r="K108" s="61">
        <v>0</v>
      </c>
      <c r="L108" s="61">
        <f t="shared" si="9"/>
        <v>0</v>
      </c>
      <c r="M108" s="61"/>
      <c r="N108" s="48">
        <f t="shared" si="7"/>
        <v>-90</v>
      </c>
    </row>
    <row r="109" spans="1:15">
      <c r="A109" s="208"/>
      <c r="B109" s="182"/>
      <c r="C109" s="33"/>
      <c r="D109" s="34"/>
      <c r="E109" s="161"/>
      <c r="F109" s="93"/>
      <c r="G109" s="35"/>
      <c r="H109" s="59"/>
      <c r="I109" s="60"/>
      <c r="J109" s="59"/>
      <c r="K109" s="61"/>
      <c r="L109" s="61"/>
      <c r="M109" s="61"/>
      <c r="N109" s="48"/>
    </row>
    <row r="110" spans="1:15">
      <c r="A110" s="186" t="s">
        <v>225</v>
      </c>
      <c r="B110" s="189"/>
      <c r="C110" s="194"/>
      <c r="D110" s="193"/>
      <c r="E110" s="195"/>
      <c r="F110" s="196"/>
      <c r="G110" s="197"/>
      <c r="H110" s="59"/>
      <c r="I110" s="60"/>
      <c r="J110" s="59"/>
      <c r="K110" s="61"/>
      <c r="L110" s="61"/>
      <c r="M110" s="61"/>
      <c r="N110" s="48"/>
    </row>
    <row r="111" spans="1:15">
      <c r="A111" s="216" t="s">
        <v>226</v>
      </c>
      <c r="B111" s="226" t="s">
        <v>227</v>
      </c>
      <c r="C111" s="150"/>
      <c r="D111" s="227"/>
      <c r="E111" s="228"/>
      <c r="F111" s="151">
        <f>F112+F115</f>
        <v>189</v>
      </c>
      <c r="G111" s="150"/>
      <c r="H111" s="152"/>
      <c r="I111" s="153"/>
      <c r="J111" s="154"/>
      <c r="K111" s="155"/>
      <c r="L111" s="155">
        <f>L112+L115</f>
        <v>0</v>
      </c>
      <c r="M111" s="155"/>
      <c r="N111" s="156">
        <f>N112+N115</f>
        <v>-189</v>
      </c>
    </row>
    <row r="112" spans="1:15">
      <c r="A112" s="377"/>
      <c r="B112" s="407" t="s">
        <v>348</v>
      </c>
      <c r="C112" s="417"/>
      <c r="D112" s="418"/>
      <c r="E112" s="419"/>
      <c r="F112" s="420">
        <f>SUM(F113:F114)</f>
        <v>100</v>
      </c>
      <c r="G112" s="417"/>
      <c r="H112" s="421"/>
      <c r="I112" s="422"/>
      <c r="J112" s="423"/>
      <c r="K112" s="424"/>
      <c r="L112" s="424">
        <f>SUM(L113:L114)</f>
        <v>0</v>
      </c>
      <c r="M112" s="424"/>
      <c r="N112" s="425">
        <f>SUM(N113:N114)</f>
        <v>-100</v>
      </c>
    </row>
    <row r="113" spans="1:14">
      <c r="A113" s="199" t="s">
        <v>59</v>
      </c>
      <c r="B113" s="160" t="s">
        <v>228</v>
      </c>
      <c r="C113" s="33"/>
      <c r="D113" s="34">
        <v>2</v>
      </c>
      <c r="E113" s="161">
        <v>40</v>
      </c>
      <c r="F113" s="93">
        <f>E113*D113</f>
        <v>80</v>
      </c>
      <c r="G113" s="35"/>
      <c r="H113" s="59"/>
      <c r="I113" s="60"/>
      <c r="J113" s="59">
        <v>2</v>
      </c>
      <c r="K113" s="61">
        <v>0</v>
      </c>
      <c r="L113" s="61">
        <f>J113*K113</f>
        <v>0</v>
      </c>
      <c r="M113" s="61"/>
      <c r="N113" s="48">
        <f t="shared" ref="N113:N124" si="10">L113-F113</f>
        <v>-80</v>
      </c>
    </row>
    <row r="114" spans="1:14">
      <c r="A114" s="199" t="s">
        <v>229</v>
      </c>
      <c r="B114" s="362" t="s">
        <v>333</v>
      </c>
      <c r="C114" s="33"/>
      <c r="D114" s="34">
        <v>1</v>
      </c>
      <c r="E114" s="161">
        <v>20</v>
      </c>
      <c r="F114" s="93">
        <f>E114*D114</f>
        <v>20</v>
      </c>
      <c r="G114" s="35"/>
      <c r="H114" s="59"/>
      <c r="I114" s="60"/>
      <c r="J114" s="59">
        <v>1</v>
      </c>
      <c r="K114" s="61">
        <v>0</v>
      </c>
      <c r="L114" s="61">
        <f t="shared" ref="L114:L124" si="11">J114*K114</f>
        <v>0</v>
      </c>
      <c r="M114" s="61"/>
      <c r="N114" s="48">
        <f t="shared" si="10"/>
        <v>-20</v>
      </c>
    </row>
    <row r="115" spans="1:14">
      <c r="A115" s="203"/>
      <c r="B115" s="407" t="s">
        <v>230</v>
      </c>
      <c r="C115" s="408"/>
      <c r="D115" s="409"/>
      <c r="E115" s="415"/>
      <c r="F115" s="416">
        <f>SUM(F116:F124)</f>
        <v>89</v>
      </c>
      <c r="G115" s="411"/>
      <c r="H115" s="412"/>
      <c r="I115" s="413"/>
      <c r="J115" s="412"/>
      <c r="K115" s="414"/>
      <c r="L115" s="405">
        <f>SUM(L116:L124)</f>
        <v>0</v>
      </c>
      <c r="M115" s="414"/>
      <c r="N115" s="406">
        <f>SUM(N116:N124)</f>
        <v>-89</v>
      </c>
    </row>
    <row r="116" spans="1:14">
      <c r="A116" s="199" t="s">
        <v>231</v>
      </c>
      <c r="B116" s="160" t="s">
        <v>232</v>
      </c>
      <c r="C116" s="33"/>
      <c r="D116" s="34">
        <v>1</v>
      </c>
      <c r="E116" s="209">
        <v>14</v>
      </c>
      <c r="F116" s="93">
        <f>E116*D116</f>
        <v>14</v>
      </c>
      <c r="G116" s="35"/>
      <c r="H116" s="59"/>
      <c r="I116" s="60"/>
      <c r="J116" s="59">
        <v>1</v>
      </c>
      <c r="K116" s="61">
        <v>0</v>
      </c>
      <c r="L116" s="61">
        <f t="shared" si="11"/>
        <v>0</v>
      </c>
      <c r="M116" s="61"/>
      <c r="N116" s="48">
        <f t="shared" si="10"/>
        <v>-14</v>
      </c>
    </row>
    <row r="117" spans="1:14">
      <c r="A117" s="199" t="s">
        <v>233</v>
      </c>
      <c r="B117" s="160" t="s">
        <v>234</v>
      </c>
      <c r="C117" s="33"/>
      <c r="D117" s="34">
        <v>1</v>
      </c>
      <c r="E117" s="209">
        <v>12</v>
      </c>
      <c r="F117" s="93">
        <f t="shared" ref="F117:F124" si="12">E117*D117</f>
        <v>12</v>
      </c>
      <c r="G117" s="35"/>
      <c r="H117" s="59"/>
      <c r="I117" s="60"/>
      <c r="J117" s="59">
        <v>1</v>
      </c>
      <c r="K117" s="61">
        <v>0</v>
      </c>
      <c r="L117" s="61">
        <f t="shared" si="11"/>
        <v>0</v>
      </c>
      <c r="M117" s="61"/>
      <c r="N117" s="48">
        <f t="shared" si="10"/>
        <v>-12</v>
      </c>
    </row>
    <row r="118" spans="1:14">
      <c r="A118" s="199" t="s">
        <v>235</v>
      </c>
      <c r="B118" s="160" t="s">
        <v>236</v>
      </c>
      <c r="C118" s="33"/>
      <c r="D118" s="34">
        <v>1</v>
      </c>
      <c r="E118" s="209">
        <v>12</v>
      </c>
      <c r="F118" s="93">
        <f t="shared" si="12"/>
        <v>12</v>
      </c>
      <c r="G118" s="35"/>
      <c r="H118" s="59"/>
      <c r="I118" s="60"/>
      <c r="J118" s="59">
        <v>1</v>
      </c>
      <c r="K118" s="61">
        <v>0</v>
      </c>
      <c r="L118" s="61">
        <f t="shared" si="11"/>
        <v>0</v>
      </c>
      <c r="M118" s="61"/>
      <c r="N118" s="48">
        <f t="shared" si="10"/>
        <v>-12</v>
      </c>
    </row>
    <row r="119" spans="1:14">
      <c r="A119" s="199" t="s">
        <v>237</v>
      </c>
      <c r="B119" s="160" t="s">
        <v>238</v>
      </c>
      <c r="C119" s="33"/>
      <c r="D119" s="34">
        <v>1</v>
      </c>
      <c r="E119" s="209">
        <v>2</v>
      </c>
      <c r="F119" s="93">
        <f t="shared" si="12"/>
        <v>2</v>
      </c>
      <c r="G119" s="35"/>
      <c r="H119" s="59"/>
      <c r="I119" s="60"/>
      <c r="J119" s="59">
        <v>1</v>
      </c>
      <c r="K119" s="61">
        <v>0</v>
      </c>
      <c r="L119" s="61">
        <f t="shared" si="11"/>
        <v>0</v>
      </c>
      <c r="M119" s="61"/>
      <c r="N119" s="48">
        <f t="shared" si="10"/>
        <v>-2</v>
      </c>
    </row>
    <row r="120" spans="1:14">
      <c r="A120" s="199" t="s">
        <v>239</v>
      </c>
      <c r="B120" s="160" t="s">
        <v>240</v>
      </c>
      <c r="C120" s="33"/>
      <c r="D120" s="34">
        <v>1</v>
      </c>
      <c r="E120" s="209">
        <v>20</v>
      </c>
      <c r="F120" s="93">
        <f t="shared" si="12"/>
        <v>20</v>
      </c>
      <c r="G120" s="35"/>
      <c r="H120" s="59"/>
      <c r="I120" s="60"/>
      <c r="J120" s="59">
        <v>1</v>
      </c>
      <c r="K120" s="61">
        <v>0</v>
      </c>
      <c r="L120" s="61">
        <f t="shared" si="11"/>
        <v>0</v>
      </c>
      <c r="M120" s="61"/>
      <c r="N120" s="48">
        <f t="shared" si="10"/>
        <v>-20</v>
      </c>
    </row>
    <row r="121" spans="1:14">
      <c r="A121" s="199" t="s">
        <v>241</v>
      </c>
      <c r="B121" s="160" t="s">
        <v>242</v>
      </c>
      <c r="C121" s="33"/>
      <c r="D121" s="34">
        <v>1</v>
      </c>
      <c r="E121" s="209">
        <v>12</v>
      </c>
      <c r="F121" s="93">
        <f t="shared" si="12"/>
        <v>12</v>
      </c>
      <c r="G121" s="35"/>
      <c r="H121" s="59"/>
      <c r="I121" s="60"/>
      <c r="J121" s="59">
        <v>1</v>
      </c>
      <c r="K121" s="61">
        <v>0</v>
      </c>
      <c r="L121" s="61">
        <f t="shared" si="11"/>
        <v>0</v>
      </c>
      <c r="M121" s="61"/>
      <c r="N121" s="48">
        <f t="shared" si="10"/>
        <v>-12</v>
      </c>
    </row>
    <row r="122" spans="1:14">
      <c r="A122" s="199" t="s">
        <v>243</v>
      </c>
      <c r="B122" s="160" t="s">
        <v>244</v>
      </c>
      <c r="C122" s="33"/>
      <c r="D122" s="34">
        <v>1</v>
      </c>
      <c r="E122" s="209">
        <v>9</v>
      </c>
      <c r="F122" s="93">
        <f t="shared" si="12"/>
        <v>9</v>
      </c>
      <c r="G122" s="35"/>
      <c r="H122" s="59"/>
      <c r="I122" s="60"/>
      <c r="J122" s="59">
        <v>1</v>
      </c>
      <c r="K122" s="61">
        <v>0</v>
      </c>
      <c r="L122" s="61">
        <f t="shared" si="11"/>
        <v>0</v>
      </c>
      <c r="M122" s="61"/>
      <c r="N122" s="48">
        <f t="shared" si="10"/>
        <v>-9</v>
      </c>
    </row>
    <row r="123" spans="1:14">
      <c r="A123" s="199" t="s">
        <v>245</v>
      </c>
      <c r="B123" s="160" t="s">
        <v>246</v>
      </c>
      <c r="C123" s="33"/>
      <c r="D123" s="34">
        <v>1</v>
      </c>
      <c r="E123" s="209">
        <v>5</v>
      </c>
      <c r="F123" s="93">
        <f t="shared" si="12"/>
        <v>5</v>
      </c>
      <c r="G123" s="35"/>
      <c r="H123" s="59"/>
      <c r="I123" s="60"/>
      <c r="J123" s="59">
        <v>1</v>
      </c>
      <c r="K123" s="61">
        <v>0</v>
      </c>
      <c r="L123" s="61">
        <f t="shared" si="11"/>
        <v>0</v>
      </c>
      <c r="M123" s="61"/>
      <c r="N123" s="48">
        <f t="shared" si="10"/>
        <v>-5</v>
      </c>
    </row>
    <row r="124" spans="1:14">
      <c r="A124" s="199" t="s">
        <v>247</v>
      </c>
      <c r="B124" s="160" t="s">
        <v>179</v>
      </c>
      <c r="C124" s="33"/>
      <c r="D124" s="34">
        <v>1</v>
      </c>
      <c r="E124" s="210">
        <v>3</v>
      </c>
      <c r="F124" s="93">
        <f t="shared" si="12"/>
        <v>3</v>
      </c>
      <c r="G124" s="35"/>
      <c r="H124" s="59"/>
      <c r="I124" s="60"/>
      <c r="J124" s="59">
        <v>1</v>
      </c>
      <c r="K124" s="61">
        <v>0</v>
      </c>
      <c r="L124" s="61">
        <f t="shared" si="11"/>
        <v>0</v>
      </c>
      <c r="M124" s="61"/>
      <c r="N124" s="48">
        <f t="shared" si="10"/>
        <v>-3</v>
      </c>
    </row>
    <row r="125" spans="1:14">
      <c r="A125" s="208"/>
      <c r="B125" s="182"/>
      <c r="C125" s="33"/>
      <c r="D125" s="34"/>
      <c r="E125" s="210"/>
      <c r="F125" s="93"/>
      <c r="G125" s="35"/>
      <c r="H125" s="59"/>
      <c r="I125" s="60"/>
      <c r="J125" s="59"/>
      <c r="K125" s="61"/>
      <c r="L125" s="61"/>
      <c r="M125" s="61"/>
      <c r="N125" s="48"/>
    </row>
    <row r="126" spans="1:14">
      <c r="A126" s="283"/>
      <c r="B126" s="284" t="s">
        <v>268</v>
      </c>
      <c r="C126" s="285"/>
      <c r="D126" s="286"/>
      <c r="E126" s="287"/>
      <c r="F126" s="288">
        <f>F111+F86+F64+F40+F33+F25+F20+F13+F8</f>
        <v>3964</v>
      </c>
      <c r="G126" s="285"/>
      <c r="H126" s="289"/>
      <c r="I126" s="290"/>
      <c r="J126" s="291"/>
      <c r="K126" s="292"/>
      <c r="L126" s="292">
        <f>L8+L13+L20+L25+L33+L40+L64+L86+L111</f>
        <v>0</v>
      </c>
      <c r="M126" s="292"/>
      <c r="N126" s="293">
        <f>L126-F126</f>
        <v>-3964</v>
      </c>
    </row>
    <row r="127" spans="1:14">
      <c r="A127" s="208"/>
      <c r="B127" s="182"/>
      <c r="C127" s="33"/>
      <c r="D127" s="34"/>
      <c r="E127" s="210"/>
      <c r="F127" s="93"/>
      <c r="G127" s="35"/>
      <c r="H127" s="59"/>
      <c r="I127" s="60"/>
      <c r="J127" s="59"/>
      <c r="K127" s="61"/>
      <c r="L127" s="61"/>
      <c r="M127" s="61"/>
      <c r="N127" s="48"/>
    </row>
    <row r="128" spans="1:14">
      <c r="A128" s="214" t="s">
        <v>249</v>
      </c>
      <c r="B128" s="215" t="s">
        <v>28</v>
      </c>
      <c r="C128" s="216"/>
      <c r="D128" s="216"/>
      <c r="E128" s="217"/>
      <c r="F128" s="218">
        <f>F129</f>
        <v>1141</v>
      </c>
      <c r="G128" s="219"/>
      <c r="H128" s="220"/>
      <c r="I128" s="221"/>
      <c r="J128" s="221"/>
      <c r="K128" s="222"/>
      <c r="L128" s="223">
        <f>L129</f>
        <v>0</v>
      </c>
      <c r="M128" s="224"/>
      <c r="N128" s="225">
        <f>N129</f>
        <v>-1141</v>
      </c>
    </row>
    <row r="129" spans="1:14">
      <c r="A129" s="34" t="s">
        <v>60</v>
      </c>
      <c r="B129" s="35" t="s">
        <v>48</v>
      </c>
      <c r="C129" s="213"/>
      <c r="D129" s="33"/>
      <c r="E129" s="93"/>
      <c r="F129" s="93">
        <v>1141</v>
      </c>
      <c r="G129" s="363">
        <f>F129/F131</f>
        <v>0.22350636630754162</v>
      </c>
      <c r="H129" s="59"/>
      <c r="I129" s="60"/>
      <c r="J129" s="60"/>
      <c r="K129" s="61"/>
      <c r="L129" s="61">
        <v>0</v>
      </c>
      <c r="M129" s="61"/>
      <c r="N129" s="48">
        <f>L129-F129</f>
        <v>-1141</v>
      </c>
    </row>
    <row r="130" spans="1:14">
      <c r="A130" s="211"/>
      <c r="B130" s="190"/>
      <c r="C130" s="33"/>
      <c r="D130" s="33"/>
      <c r="E130" s="212"/>
      <c r="F130" s="93"/>
      <c r="G130" s="35"/>
      <c r="H130" s="59"/>
      <c r="I130" s="60"/>
      <c r="J130" s="60"/>
      <c r="K130" s="61"/>
      <c r="L130" s="61"/>
      <c r="M130" s="61"/>
      <c r="N130" s="48"/>
    </row>
    <row r="131" spans="1:14">
      <c r="A131" s="283"/>
      <c r="B131" s="284" t="s">
        <v>269</v>
      </c>
      <c r="C131" s="285"/>
      <c r="D131" s="286"/>
      <c r="E131" s="287"/>
      <c r="F131" s="288">
        <f>F126+F128</f>
        <v>5105</v>
      </c>
      <c r="G131" s="285"/>
      <c r="H131" s="289"/>
      <c r="I131" s="290"/>
      <c r="J131" s="291"/>
      <c r="K131" s="292"/>
      <c r="L131" s="292">
        <f>L126+L128</f>
        <v>0</v>
      </c>
      <c r="M131" s="292"/>
      <c r="N131" s="293">
        <f>L131-F131</f>
        <v>-5105</v>
      </c>
    </row>
    <row r="132" spans="1:14">
      <c r="A132" s="208"/>
      <c r="B132" s="182"/>
      <c r="C132" s="33"/>
      <c r="D132" s="34"/>
      <c r="E132" s="210"/>
      <c r="F132" s="93"/>
      <c r="G132" s="35"/>
      <c r="H132" s="59"/>
      <c r="I132" s="60"/>
      <c r="J132" s="59"/>
      <c r="K132" s="61"/>
      <c r="L132" s="61"/>
      <c r="M132" s="61"/>
      <c r="N132" s="48"/>
    </row>
    <row r="133" spans="1:14">
      <c r="A133" s="186" t="s">
        <v>248</v>
      </c>
      <c r="B133" s="189"/>
      <c r="C133" s="194"/>
      <c r="D133" s="193"/>
      <c r="E133" s="195"/>
      <c r="F133" s="196"/>
      <c r="G133" s="197"/>
      <c r="H133" s="59"/>
      <c r="I133" s="60"/>
      <c r="J133" s="59"/>
      <c r="K133" s="61"/>
      <c r="L133" s="61"/>
      <c r="M133" s="61"/>
      <c r="N133" s="48"/>
    </row>
    <row r="134" spans="1:14">
      <c r="A134" s="216" t="s">
        <v>262</v>
      </c>
      <c r="B134" s="226" t="s">
        <v>250</v>
      </c>
      <c r="C134" s="150"/>
      <c r="D134" s="227"/>
      <c r="E134" s="228"/>
      <c r="F134" s="151">
        <f>F135+F143+F146</f>
        <v>735</v>
      </c>
      <c r="G134" s="150"/>
      <c r="H134" s="152"/>
      <c r="I134" s="153"/>
      <c r="J134" s="154"/>
      <c r="K134" s="155"/>
      <c r="L134" s="155">
        <f>L135+L143+L146</f>
        <v>0</v>
      </c>
      <c r="M134" s="155"/>
      <c r="N134" s="156">
        <f>L134-F134</f>
        <v>-735</v>
      </c>
    </row>
    <row r="135" spans="1:14">
      <c r="A135" s="208"/>
      <c r="B135" s="407" t="s">
        <v>254</v>
      </c>
      <c r="C135" s="408"/>
      <c r="D135" s="409"/>
      <c r="E135" s="410"/>
      <c r="F135" s="404">
        <f>SUM(F136:F142)</f>
        <v>575</v>
      </c>
      <c r="G135" s="411"/>
      <c r="H135" s="412"/>
      <c r="I135" s="413"/>
      <c r="J135" s="412"/>
      <c r="K135" s="414"/>
      <c r="L135" s="405">
        <f>SUM(L136:L142)</f>
        <v>0</v>
      </c>
      <c r="M135" s="414"/>
      <c r="N135" s="406">
        <f>SUM(N136:N142)</f>
        <v>-575</v>
      </c>
    </row>
    <row r="136" spans="1:14">
      <c r="A136" s="199" t="s">
        <v>260</v>
      </c>
      <c r="B136" s="362" t="s">
        <v>334</v>
      </c>
      <c r="C136" s="33"/>
      <c r="D136" s="34">
        <v>1</v>
      </c>
      <c r="E136" s="209">
        <v>360</v>
      </c>
      <c r="F136" s="93">
        <f>D136*E136</f>
        <v>360</v>
      </c>
      <c r="G136" s="35"/>
      <c r="H136" s="59"/>
      <c r="I136" s="60"/>
      <c r="J136" s="34">
        <v>1</v>
      </c>
      <c r="K136" s="61">
        <v>0</v>
      </c>
      <c r="L136" s="61">
        <f t="shared" ref="L136:L148" si="13">J136*K136</f>
        <v>0</v>
      </c>
      <c r="M136" s="61"/>
      <c r="N136" s="48">
        <f t="shared" ref="N136:N148" si="14">L136-F136</f>
        <v>-360</v>
      </c>
    </row>
    <row r="137" spans="1:14" ht="32">
      <c r="A137" s="199" t="s">
        <v>261</v>
      </c>
      <c r="B137" s="364" t="s">
        <v>335</v>
      </c>
      <c r="C137" s="33"/>
      <c r="D137" s="34">
        <v>1</v>
      </c>
      <c r="E137" s="378">
        <v>96</v>
      </c>
      <c r="F137" s="93">
        <f t="shared" ref="F137:F148" si="15">D137*E137</f>
        <v>96</v>
      </c>
      <c r="G137" s="35"/>
      <c r="H137" s="59"/>
      <c r="I137" s="60"/>
      <c r="J137" s="34">
        <v>1</v>
      </c>
      <c r="K137" s="61">
        <v>0</v>
      </c>
      <c r="L137" s="61">
        <f t="shared" si="13"/>
        <v>0</v>
      </c>
      <c r="M137" s="61"/>
      <c r="N137" s="48">
        <f t="shared" si="14"/>
        <v>-96</v>
      </c>
    </row>
    <row r="138" spans="1:14" ht="20" customHeight="1">
      <c r="A138" s="199" t="s">
        <v>61</v>
      </c>
      <c r="B138" s="160" t="s">
        <v>107</v>
      </c>
      <c r="C138" s="33"/>
      <c r="D138" s="34">
        <v>1</v>
      </c>
      <c r="E138" s="209">
        <v>52</v>
      </c>
      <c r="F138" s="93">
        <f t="shared" si="15"/>
        <v>52</v>
      </c>
      <c r="G138" s="35"/>
      <c r="H138" s="59"/>
      <c r="I138" s="60"/>
      <c r="J138" s="34">
        <v>1</v>
      </c>
      <c r="K138" s="61">
        <v>0</v>
      </c>
      <c r="L138" s="61">
        <f t="shared" si="13"/>
        <v>0</v>
      </c>
      <c r="M138" s="61"/>
      <c r="N138" s="48">
        <f t="shared" si="14"/>
        <v>-52</v>
      </c>
    </row>
    <row r="139" spans="1:14" ht="48">
      <c r="A139" s="199" t="s">
        <v>62</v>
      </c>
      <c r="B139" s="364" t="s">
        <v>354</v>
      </c>
      <c r="C139" s="33"/>
      <c r="D139" s="34">
        <v>1</v>
      </c>
      <c r="E139" s="378">
        <v>30</v>
      </c>
      <c r="F139" s="93">
        <f t="shared" si="15"/>
        <v>30</v>
      </c>
      <c r="G139" s="35"/>
      <c r="H139" s="59"/>
      <c r="I139" s="60"/>
      <c r="J139" s="34">
        <v>1</v>
      </c>
      <c r="K139" s="61">
        <v>0</v>
      </c>
      <c r="L139" s="61">
        <f t="shared" si="13"/>
        <v>0</v>
      </c>
      <c r="M139" s="61"/>
      <c r="N139" s="48">
        <f t="shared" si="14"/>
        <v>-30</v>
      </c>
    </row>
    <row r="140" spans="1:14">
      <c r="A140" s="199" t="s">
        <v>63</v>
      </c>
      <c r="B140" s="160" t="s">
        <v>251</v>
      </c>
      <c r="C140" s="33"/>
      <c r="D140" s="34">
        <v>1</v>
      </c>
      <c r="E140" s="209">
        <v>4</v>
      </c>
      <c r="F140" s="93">
        <f t="shared" si="15"/>
        <v>4</v>
      </c>
      <c r="G140" s="35"/>
      <c r="H140" s="59"/>
      <c r="I140" s="60"/>
      <c r="J140" s="34">
        <v>1</v>
      </c>
      <c r="K140" s="61">
        <v>0</v>
      </c>
      <c r="L140" s="61">
        <f t="shared" si="13"/>
        <v>0</v>
      </c>
      <c r="M140" s="61"/>
      <c r="N140" s="48">
        <f t="shared" si="14"/>
        <v>-4</v>
      </c>
    </row>
    <row r="141" spans="1:14">
      <c r="A141" s="199" t="s">
        <v>64</v>
      </c>
      <c r="B141" s="160" t="s">
        <v>252</v>
      </c>
      <c r="C141" s="33"/>
      <c r="D141" s="34">
        <v>1</v>
      </c>
      <c r="E141" s="209">
        <v>23</v>
      </c>
      <c r="F141" s="93">
        <f t="shared" si="15"/>
        <v>23</v>
      </c>
      <c r="G141" s="35"/>
      <c r="H141" s="59"/>
      <c r="I141" s="60"/>
      <c r="J141" s="34">
        <v>1</v>
      </c>
      <c r="K141" s="61">
        <v>0</v>
      </c>
      <c r="L141" s="61">
        <f t="shared" si="13"/>
        <v>0</v>
      </c>
      <c r="M141" s="61"/>
      <c r="N141" s="48">
        <f t="shared" si="14"/>
        <v>-23</v>
      </c>
    </row>
    <row r="142" spans="1:14">
      <c r="A142" s="199" t="s">
        <v>65</v>
      </c>
      <c r="B142" s="160" t="s">
        <v>253</v>
      </c>
      <c r="C142" s="33"/>
      <c r="D142" s="34">
        <v>1</v>
      </c>
      <c r="E142" s="209">
        <v>10</v>
      </c>
      <c r="F142" s="93">
        <f t="shared" si="15"/>
        <v>10</v>
      </c>
      <c r="G142" s="35"/>
      <c r="H142" s="59"/>
      <c r="I142" s="60"/>
      <c r="J142" s="34">
        <v>1</v>
      </c>
      <c r="K142" s="61">
        <v>0</v>
      </c>
      <c r="L142" s="61">
        <f t="shared" si="13"/>
        <v>0</v>
      </c>
      <c r="M142" s="61"/>
      <c r="N142" s="48">
        <f t="shared" si="14"/>
        <v>-10</v>
      </c>
    </row>
    <row r="143" spans="1:14" ht="20" customHeight="1">
      <c r="A143" s="203"/>
      <c r="B143" s="407" t="s">
        <v>230</v>
      </c>
      <c r="C143" s="408"/>
      <c r="D143" s="409"/>
      <c r="E143" s="410"/>
      <c r="F143" s="404">
        <f>SUM(F144:F145)</f>
        <v>70</v>
      </c>
      <c r="G143" s="411"/>
      <c r="H143" s="412"/>
      <c r="I143" s="413"/>
      <c r="J143" s="409"/>
      <c r="K143" s="414"/>
      <c r="L143" s="405">
        <f>SUM(L144:L145)</f>
        <v>0</v>
      </c>
      <c r="M143" s="414"/>
      <c r="N143" s="406">
        <f>SUM(N144:N145)</f>
        <v>-70</v>
      </c>
    </row>
    <row r="144" spans="1:14">
      <c r="A144" s="199" t="s">
        <v>66</v>
      </c>
      <c r="B144" s="160" t="s">
        <v>255</v>
      </c>
      <c r="C144" s="33"/>
      <c r="D144" s="34">
        <v>1</v>
      </c>
      <c r="E144" s="209">
        <v>66</v>
      </c>
      <c r="F144" s="93">
        <f t="shared" si="15"/>
        <v>66</v>
      </c>
      <c r="G144" s="35"/>
      <c r="H144" s="59"/>
      <c r="I144" s="60"/>
      <c r="J144" s="34">
        <v>1</v>
      </c>
      <c r="K144" s="61">
        <v>0</v>
      </c>
      <c r="L144" s="61">
        <f t="shared" si="13"/>
        <v>0</v>
      </c>
      <c r="M144" s="61"/>
      <c r="N144" s="48">
        <f t="shared" si="14"/>
        <v>-66</v>
      </c>
    </row>
    <row r="145" spans="1:15">
      <c r="A145" s="199" t="s">
        <v>67</v>
      </c>
      <c r="B145" s="160" t="s">
        <v>256</v>
      </c>
      <c r="C145" s="33"/>
      <c r="D145" s="34">
        <v>1</v>
      </c>
      <c r="E145" s="209">
        <v>4</v>
      </c>
      <c r="F145" s="93">
        <f t="shared" si="15"/>
        <v>4</v>
      </c>
      <c r="G145" s="35"/>
      <c r="H145" s="59"/>
      <c r="I145" s="60"/>
      <c r="J145" s="34">
        <v>1</v>
      </c>
      <c r="K145" s="61">
        <v>0</v>
      </c>
      <c r="L145" s="61">
        <f t="shared" si="13"/>
        <v>0</v>
      </c>
      <c r="M145" s="61"/>
      <c r="N145" s="48">
        <f t="shared" si="14"/>
        <v>-4</v>
      </c>
    </row>
    <row r="146" spans="1:15">
      <c r="A146" s="203"/>
      <c r="B146" s="407" t="s">
        <v>28</v>
      </c>
      <c r="C146" s="408"/>
      <c r="D146" s="409"/>
      <c r="E146" s="410"/>
      <c r="F146" s="404">
        <f>SUM(F147:F148)</f>
        <v>90</v>
      </c>
      <c r="G146" s="411"/>
      <c r="H146" s="412"/>
      <c r="I146" s="413"/>
      <c r="J146" s="409"/>
      <c r="K146" s="414"/>
      <c r="L146" s="405">
        <f>SUM(L147:L148)</f>
        <v>0</v>
      </c>
      <c r="M146" s="414"/>
      <c r="N146" s="406">
        <f>SUM(N147:N148)</f>
        <v>-90</v>
      </c>
    </row>
    <row r="147" spans="1:15">
      <c r="A147" s="199" t="s">
        <v>68</v>
      </c>
      <c r="B147" s="160" t="s">
        <v>257</v>
      </c>
      <c r="C147" s="33"/>
      <c r="D147" s="34">
        <v>1</v>
      </c>
      <c r="E147" s="209">
        <v>75</v>
      </c>
      <c r="F147" s="93">
        <f t="shared" si="15"/>
        <v>75</v>
      </c>
      <c r="G147" s="35"/>
      <c r="H147" s="59"/>
      <c r="I147" s="60"/>
      <c r="J147" s="34">
        <v>1</v>
      </c>
      <c r="K147" s="61">
        <v>0</v>
      </c>
      <c r="L147" s="61">
        <f t="shared" si="13"/>
        <v>0</v>
      </c>
      <c r="M147" s="61"/>
      <c r="N147" s="48">
        <f t="shared" si="14"/>
        <v>-75</v>
      </c>
    </row>
    <row r="148" spans="1:15">
      <c r="A148" s="199" t="s">
        <v>69</v>
      </c>
      <c r="B148" s="160" t="s">
        <v>258</v>
      </c>
      <c r="C148" s="33"/>
      <c r="D148" s="34">
        <v>1</v>
      </c>
      <c r="E148" s="209">
        <v>15</v>
      </c>
      <c r="F148" s="93">
        <f t="shared" si="15"/>
        <v>15</v>
      </c>
      <c r="G148" s="35"/>
      <c r="H148" s="59"/>
      <c r="I148" s="60"/>
      <c r="J148" s="34">
        <v>1</v>
      </c>
      <c r="K148" s="61">
        <v>0</v>
      </c>
      <c r="L148" s="61">
        <f t="shared" si="13"/>
        <v>0</v>
      </c>
      <c r="M148" s="61"/>
      <c r="N148" s="48">
        <f t="shared" si="14"/>
        <v>-15</v>
      </c>
    </row>
    <row r="149" spans="1:15">
      <c r="A149" s="208"/>
      <c r="B149" s="182"/>
      <c r="C149" s="33"/>
      <c r="D149" s="34"/>
      <c r="E149" s="210"/>
      <c r="F149" s="93"/>
      <c r="G149" s="35"/>
      <c r="H149" s="59"/>
      <c r="I149" s="60"/>
      <c r="J149" s="59"/>
      <c r="K149" s="61"/>
      <c r="L149" s="61"/>
      <c r="M149" s="61"/>
      <c r="N149" s="48"/>
    </row>
    <row r="150" spans="1:15">
      <c r="A150" s="186" t="s">
        <v>259</v>
      </c>
      <c r="B150" s="189"/>
      <c r="C150" s="194"/>
      <c r="D150" s="193"/>
      <c r="E150" s="195"/>
      <c r="F150" s="196"/>
      <c r="G150" s="197"/>
      <c r="H150" s="59"/>
      <c r="I150" s="60"/>
      <c r="J150" s="59"/>
      <c r="K150" s="61"/>
      <c r="L150" s="61"/>
      <c r="M150" s="61"/>
      <c r="N150" s="48"/>
    </row>
    <row r="151" spans="1:15">
      <c r="A151" s="216" t="s">
        <v>265</v>
      </c>
      <c r="B151" s="226" t="s">
        <v>263</v>
      </c>
      <c r="C151" s="150"/>
      <c r="D151" s="227"/>
      <c r="E151" s="228"/>
      <c r="F151" s="151">
        <f>SUM(F152:F155)</f>
        <v>1990</v>
      </c>
      <c r="G151" s="150"/>
      <c r="H151" s="152"/>
      <c r="I151" s="153"/>
      <c r="J151" s="154"/>
      <c r="K151" s="155"/>
      <c r="L151" s="155">
        <f>SUM(L152:L155)</f>
        <v>0</v>
      </c>
      <c r="M151" s="155"/>
      <c r="N151" s="156">
        <f>L151-F151</f>
        <v>-1990</v>
      </c>
    </row>
    <row r="152" spans="1:15">
      <c r="A152" s="199" t="s">
        <v>70</v>
      </c>
      <c r="B152" s="362" t="s">
        <v>327</v>
      </c>
      <c r="C152" s="33"/>
      <c r="D152" s="34"/>
      <c r="E152" s="210"/>
      <c r="F152" s="93">
        <v>210</v>
      </c>
      <c r="G152" s="35"/>
      <c r="H152" s="59"/>
      <c r="I152" s="60"/>
      <c r="J152" s="59"/>
      <c r="K152" s="61"/>
      <c r="L152" s="61">
        <v>0</v>
      </c>
      <c r="M152" s="61"/>
      <c r="N152" s="48">
        <f t="shared" ref="N152:N155" si="16">L152-F152</f>
        <v>-210</v>
      </c>
    </row>
    <row r="153" spans="1:15">
      <c r="A153" s="199" t="s">
        <v>71</v>
      </c>
      <c r="B153" s="160" t="s">
        <v>299</v>
      </c>
      <c r="C153" s="33"/>
      <c r="D153" s="34"/>
      <c r="E153" s="210"/>
      <c r="F153" s="93">
        <v>180</v>
      </c>
      <c r="G153" s="35"/>
      <c r="H153" s="59"/>
      <c r="I153" s="60"/>
      <c r="J153" s="59"/>
      <c r="K153" s="61"/>
      <c r="L153" s="61">
        <v>0</v>
      </c>
      <c r="M153" s="61"/>
      <c r="N153" s="48">
        <f t="shared" si="16"/>
        <v>-180</v>
      </c>
    </row>
    <row r="154" spans="1:15">
      <c r="A154" s="199" t="s">
        <v>266</v>
      </c>
      <c r="B154" s="160" t="s">
        <v>85</v>
      </c>
      <c r="C154" s="33"/>
      <c r="D154" s="34"/>
      <c r="E154" s="210"/>
      <c r="F154" s="93">
        <v>1500</v>
      </c>
      <c r="G154" s="35"/>
      <c r="H154" s="59"/>
      <c r="I154" s="60"/>
      <c r="J154" s="59"/>
      <c r="K154" s="61"/>
      <c r="L154" s="121">
        <f>'Podzemna garaža'!G4</f>
        <v>0</v>
      </c>
      <c r="M154" s="61"/>
      <c r="N154" s="48">
        <f t="shared" si="16"/>
        <v>-1500</v>
      </c>
    </row>
    <row r="155" spans="1:15">
      <c r="A155" s="199" t="s">
        <v>267</v>
      </c>
      <c r="B155" s="160" t="s">
        <v>270</v>
      </c>
      <c r="C155" s="33"/>
      <c r="D155" s="34"/>
      <c r="E155" s="210"/>
      <c r="F155" s="93">
        <v>100</v>
      </c>
      <c r="G155" s="35"/>
      <c r="H155" s="59"/>
      <c r="I155" s="60"/>
      <c r="J155" s="59"/>
      <c r="K155" s="61"/>
      <c r="L155" s="61">
        <v>0</v>
      </c>
      <c r="M155" s="61"/>
      <c r="N155" s="48">
        <f t="shared" si="16"/>
        <v>-100</v>
      </c>
    </row>
    <row r="156" spans="1:15">
      <c r="A156" s="467"/>
      <c r="B156" s="468"/>
      <c r="C156" s="78"/>
      <c r="D156" s="36"/>
      <c r="E156" s="254"/>
      <c r="F156" s="94"/>
      <c r="G156" s="37"/>
      <c r="H156" s="65"/>
      <c r="I156" s="79"/>
      <c r="J156" s="65"/>
      <c r="K156" s="66"/>
      <c r="L156" s="61"/>
      <c r="M156" s="61"/>
      <c r="N156" s="48"/>
    </row>
    <row r="157" spans="1:15">
      <c r="A157" s="469" t="s">
        <v>384</v>
      </c>
      <c r="B157" s="194"/>
      <c r="C157" s="194"/>
      <c r="D157" s="194"/>
      <c r="E157" s="194"/>
      <c r="F157" s="194"/>
      <c r="G157" s="470"/>
      <c r="H157" s="65"/>
      <c r="I157" s="79"/>
      <c r="J157" s="65"/>
      <c r="K157" s="66"/>
      <c r="L157" s="66"/>
      <c r="M157" s="66"/>
      <c r="N157" s="253"/>
    </row>
    <row r="158" spans="1:15">
      <c r="A158" s="214" t="s">
        <v>383</v>
      </c>
      <c r="B158" s="216"/>
      <c r="C158" s="216"/>
      <c r="D158" s="216"/>
      <c r="E158" s="216"/>
      <c r="F158" s="217">
        <f>SUM(F159:F161)</f>
        <v>0</v>
      </c>
      <c r="G158" s="475"/>
      <c r="H158" s="476"/>
      <c r="I158" s="221"/>
      <c r="J158" s="477"/>
      <c r="K158" s="478"/>
      <c r="L158" s="224">
        <f>SUM(L159:L161)</f>
        <v>0</v>
      </c>
      <c r="M158" s="224"/>
      <c r="N158" s="479">
        <f>SUM(N159:N161)</f>
        <v>0</v>
      </c>
      <c r="O158" t="s">
        <v>388</v>
      </c>
    </row>
    <row r="159" spans="1:15">
      <c r="A159" s="471" t="s">
        <v>381</v>
      </c>
      <c r="B159" s="472" t="s">
        <v>385</v>
      </c>
      <c r="C159" s="33"/>
      <c r="D159" s="34"/>
      <c r="E159" s="247"/>
      <c r="F159" s="93">
        <v>0</v>
      </c>
      <c r="G159" s="35"/>
      <c r="H159" s="59"/>
      <c r="I159" s="60"/>
      <c r="J159" s="59"/>
      <c r="K159" s="61"/>
      <c r="L159" s="473">
        <v>0</v>
      </c>
      <c r="M159" s="473"/>
      <c r="N159" s="474">
        <f>L159-F159</f>
        <v>0</v>
      </c>
    </row>
    <row r="160" spans="1:15">
      <c r="A160" s="471" t="s">
        <v>382</v>
      </c>
      <c r="B160" s="472" t="s">
        <v>386</v>
      </c>
      <c r="C160" s="33"/>
      <c r="D160" s="34"/>
      <c r="E160" s="247"/>
      <c r="F160" s="93">
        <v>0</v>
      </c>
      <c r="G160" s="35"/>
      <c r="H160" s="59"/>
      <c r="I160" s="60"/>
      <c r="J160" s="59"/>
      <c r="K160" s="61"/>
      <c r="L160" s="473">
        <v>0</v>
      </c>
      <c r="M160" s="473"/>
      <c r="N160" s="474">
        <f>L160-F160</f>
        <v>0</v>
      </c>
    </row>
    <row r="161" spans="1:16">
      <c r="A161" s="471" t="s">
        <v>378</v>
      </c>
      <c r="B161" s="472" t="s">
        <v>378</v>
      </c>
      <c r="C161" s="78"/>
      <c r="D161" s="36"/>
      <c r="E161" s="254"/>
      <c r="F161" s="94"/>
      <c r="G161" s="37"/>
      <c r="H161" s="65"/>
      <c r="I161" s="79"/>
      <c r="J161" s="65"/>
      <c r="K161" s="66"/>
      <c r="L161" s="473"/>
      <c r="M161" s="473"/>
      <c r="N161" s="474"/>
      <c r="O161" t="s">
        <v>387</v>
      </c>
    </row>
    <row r="162" spans="1:16">
      <c r="A162" s="208"/>
      <c r="B162" s="182"/>
      <c r="C162" s="78"/>
      <c r="D162" s="36"/>
      <c r="E162" s="254"/>
      <c r="F162" s="94"/>
      <c r="G162" s="37"/>
      <c r="H162" s="65"/>
      <c r="I162" s="79"/>
      <c r="J162" s="65"/>
      <c r="K162" s="66"/>
      <c r="L162" s="61"/>
      <c r="M162" s="61"/>
      <c r="N162" s="48"/>
      <c r="P162" t="s">
        <v>377</v>
      </c>
    </row>
    <row r="163" spans="1:16" ht="21">
      <c r="A163" s="294"/>
      <c r="B163" s="295" t="s">
        <v>271</v>
      </c>
      <c r="C163" s="296"/>
      <c r="D163" s="297"/>
      <c r="E163" s="298"/>
      <c r="F163" s="277">
        <f>F131+F134+F151+F158</f>
        <v>7830</v>
      </c>
      <c r="G163" s="299"/>
      <c r="H163" s="300"/>
      <c r="I163" s="300"/>
      <c r="J163" s="300"/>
      <c r="K163" s="301"/>
      <c r="L163" s="301">
        <f>L131+L134+L151+L158</f>
        <v>0</v>
      </c>
      <c r="M163" s="302"/>
      <c r="N163" s="282">
        <f>N131+N134+N151+N158</f>
        <v>-7830</v>
      </c>
    </row>
    <row r="164" spans="1:16">
      <c r="A164" s="207"/>
      <c r="B164" s="261"/>
      <c r="C164" s="38"/>
      <c r="D164" s="244"/>
      <c r="E164" s="262"/>
      <c r="F164" s="192"/>
      <c r="G164" s="2"/>
      <c r="H164" s="250"/>
      <c r="I164" s="62"/>
      <c r="J164" s="250"/>
      <c r="K164" s="140"/>
      <c r="L164" s="140"/>
      <c r="M164" s="140"/>
      <c r="N164" s="251"/>
    </row>
    <row r="165" spans="1:16">
      <c r="A165" s="207"/>
      <c r="B165" s="261"/>
      <c r="C165" s="38"/>
      <c r="D165" s="244"/>
      <c r="E165" s="262"/>
      <c r="F165" s="192"/>
      <c r="G165" s="2"/>
      <c r="H165" s="250"/>
      <c r="I165" s="62"/>
      <c r="J165" s="250"/>
      <c r="K165" s="140"/>
      <c r="L165" s="140"/>
      <c r="M165" s="140"/>
      <c r="N165" s="251"/>
    </row>
    <row r="166" spans="1:16" ht="17">
      <c r="A166" s="303"/>
      <c r="B166" s="304" t="s">
        <v>272</v>
      </c>
      <c r="C166" s="305"/>
      <c r="D166" s="305"/>
      <c r="E166" s="306"/>
      <c r="F166" s="307">
        <f>F188</f>
        <v>1635.8000000000002</v>
      </c>
      <c r="G166" s="308"/>
      <c r="H166" s="309"/>
      <c r="I166" s="308"/>
      <c r="J166" s="308"/>
      <c r="K166" s="310"/>
      <c r="L166" s="311">
        <f>L188</f>
        <v>0</v>
      </c>
      <c r="M166" s="311"/>
      <c r="N166" s="312">
        <f>N188</f>
        <v>-1635.8000000000002</v>
      </c>
    </row>
    <row r="167" spans="1:16">
      <c r="A167" s="6"/>
      <c r="B167" s="1"/>
      <c r="C167" s="16"/>
      <c r="D167" s="16"/>
      <c r="E167" s="138"/>
      <c r="F167" s="139"/>
      <c r="G167" s="3"/>
      <c r="H167" s="29"/>
      <c r="I167" s="3"/>
      <c r="J167" s="3"/>
      <c r="K167" s="140"/>
      <c r="L167" s="64"/>
      <c r="M167" s="64"/>
      <c r="N167" s="141"/>
    </row>
    <row r="168" spans="1:16">
      <c r="A168" s="232" t="s">
        <v>273</v>
      </c>
      <c r="B168" s="233"/>
      <c r="C168" s="234"/>
      <c r="D168" s="234"/>
      <c r="E168" s="235"/>
      <c r="F168" s="236"/>
      <c r="G168" s="237"/>
      <c r="H168" s="142"/>
      <c r="I168" s="143"/>
      <c r="J168" s="143"/>
      <c r="K168" s="144"/>
      <c r="L168" s="145"/>
      <c r="M168" s="144"/>
      <c r="N168" s="146"/>
    </row>
    <row r="169" spans="1:16">
      <c r="A169" s="238" t="s">
        <v>274</v>
      </c>
      <c r="B169" s="230" t="s">
        <v>275</v>
      </c>
      <c r="C169" s="230"/>
      <c r="D169" s="230"/>
      <c r="E169" s="239"/>
      <c r="F169" s="239">
        <f>SUM(F170:F186)</f>
        <v>1635.8000000000002</v>
      </c>
      <c r="G169" s="230"/>
      <c r="H169" s="240"/>
      <c r="I169" s="241"/>
      <c r="J169" s="241"/>
      <c r="K169" s="242"/>
      <c r="L169" s="242">
        <f>SUM(L170:L186)</f>
        <v>0</v>
      </c>
      <c r="M169" s="242"/>
      <c r="N169" s="260">
        <f>SUM(N170:N186)</f>
        <v>-1635.8000000000002</v>
      </c>
    </row>
    <row r="170" spans="1:16" ht="80">
      <c r="A170" s="199" t="s">
        <v>72</v>
      </c>
      <c r="B170" s="364" t="s">
        <v>358</v>
      </c>
      <c r="C170" s="33"/>
      <c r="D170" s="34"/>
      <c r="E170" s="159"/>
      <c r="F170" s="93">
        <v>338.3</v>
      </c>
      <c r="G170" s="35"/>
      <c r="H170" s="59"/>
      <c r="I170" s="60"/>
      <c r="J170" s="59"/>
      <c r="K170" s="61">
        <v>0</v>
      </c>
      <c r="L170" s="61">
        <f>K170</f>
        <v>0</v>
      </c>
      <c r="M170" s="61"/>
      <c r="N170" s="178">
        <f>L170-F170</f>
        <v>-338.3</v>
      </c>
    </row>
    <row r="171" spans="1:16">
      <c r="A171" s="199" t="s">
        <v>73</v>
      </c>
      <c r="B171" s="160" t="s">
        <v>276</v>
      </c>
      <c r="C171" s="34" t="s">
        <v>291</v>
      </c>
      <c r="D171" s="243">
        <v>14</v>
      </c>
      <c r="E171" s="159">
        <v>18</v>
      </c>
      <c r="F171" s="93">
        <f>E171*D171</f>
        <v>252</v>
      </c>
      <c r="G171" s="35"/>
      <c r="H171" s="59"/>
      <c r="I171" s="60"/>
      <c r="J171" s="248">
        <v>14</v>
      </c>
      <c r="K171" s="61">
        <v>0</v>
      </c>
      <c r="L171" s="61">
        <f t="shared" ref="L171:L184" si="17">J171*K171</f>
        <v>0</v>
      </c>
      <c r="M171" s="61"/>
      <c r="N171" s="178">
        <f t="shared" ref="N171:N186" si="18">L171-F171</f>
        <v>-252</v>
      </c>
    </row>
    <row r="172" spans="1:16">
      <c r="A172" s="199" t="s">
        <v>74</v>
      </c>
      <c r="B172" s="160" t="s">
        <v>277</v>
      </c>
      <c r="C172" s="33"/>
      <c r="D172" s="243">
        <v>7</v>
      </c>
      <c r="E172" s="159">
        <v>6</v>
      </c>
      <c r="F172" s="93">
        <f>D172*E172</f>
        <v>42</v>
      </c>
      <c r="G172" s="35"/>
      <c r="H172" s="59"/>
      <c r="I172" s="60"/>
      <c r="J172" s="248">
        <v>7</v>
      </c>
      <c r="K172" s="61">
        <v>0</v>
      </c>
      <c r="L172" s="61">
        <f t="shared" si="17"/>
        <v>0</v>
      </c>
      <c r="M172" s="61"/>
      <c r="N172" s="178">
        <f t="shared" si="18"/>
        <v>-42</v>
      </c>
    </row>
    <row r="173" spans="1:16" ht="15" customHeight="1">
      <c r="A173" s="199" t="s">
        <v>75</v>
      </c>
      <c r="B173" s="160" t="s">
        <v>278</v>
      </c>
      <c r="C173" s="34" t="s">
        <v>293</v>
      </c>
      <c r="D173" s="243">
        <v>6</v>
      </c>
      <c r="E173" s="247">
        <v>12</v>
      </c>
      <c r="F173" s="93">
        <f>D173*E173</f>
        <v>72</v>
      </c>
      <c r="G173" s="35"/>
      <c r="H173" s="59"/>
      <c r="I173" s="60"/>
      <c r="J173" s="248">
        <v>6</v>
      </c>
      <c r="K173" s="61">
        <v>0</v>
      </c>
      <c r="L173" s="61">
        <f t="shared" si="17"/>
        <v>0</v>
      </c>
      <c r="M173" s="61"/>
      <c r="N173" s="178">
        <f t="shared" si="18"/>
        <v>-72</v>
      </c>
    </row>
    <row r="174" spans="1:16" ht="15" customHeight="1">
      <c r="A174" s="199" t="s">
        <v>76</v>
      </c>
      <c r="B174" s="160" t="s">
        <v>279</v>
      </c>
      <c r="C174" s="33"/>
      <c r="D174" s="243">
        <v>3</v>
      </c>
      <c r="E174" s="247">
        <v>4.5</v>
      </c>
      <c r="F174" s="456">
        <f>D174*E174</f>
        <v>13.5</v>
      </c>
      <c r="G174" s="35"/>
      <c r="H174" s="59"/>
      <c r="I174" s="60"/>
      <c r="J174" s="248">
        <v>3</v>
      </c>
      <c r="K174" s="61">
        <v>0</v>
      </c>
      <c r="L174" s="61">
        <f t="shared" si="17"/>
        <v>0</v>
      </c>
      <c r="M174" s="61"/>
      <c r="N174" s="178">
        <f t="shared" si="18"/>
        <v>-13.5</v>
      </c>
    </row>
    <row r="175" spans="1:16">
      <c r="A175" s="199" t="s">
        <v>77</v>
      </c>
      <c r="B175" s="160" t="s">
        <v>280</v>
      </c>
      <c r="C175" s="179"/>
      <c r="D175" s="243">
        <v>3</v>
      </c>
      <c r="E175" s="247">
        <v>16</v>
      </c>
      <c r="F175" s="93">
        <f t="shared" ref="F175:F184" si="19">D175*E175</f>
        <v>48</v>
      </c>
      <c r="G175" s="245"/>
      <c r="H175" s="60"/>
      <c r="I175" s="180"/>
      <c r="J175" s="248">
        <v>3</v>
      </c>
      <c r="K175" s="61">
        <v>0</v>
      </c>
      <c r="L175" s="61">
        <f t="shared" si="17"/>
        <v>0</v>
      </c>
      <c r="M175" s="246"/>
      <c r="N175" s="178">
        <f t="shared" si="18"/>
        <v>-48</v>
      </c>
    </row>
    <row r="176" spans="1:16">
      <c r="A176" s="199" t="s">
        <v>78</v>
      </c>
      <c r="B176" s="160" t="s">
        <v>281</v>
      </c>
      <c r="C176" s="33"/>
      <c r="D176" s="243">
        <v>3</v>
      </c>
      <c r="E176" s="247">
        <v>4</v>
      </c>
      <c r="F176" s="93">
        <f t="shared" si="19"/>
        <v>12</v>
      </c>
      <c r="G176" s="35"/>
      <c r="H176" s="59"/>
      <c r="I176" s="60"/>
      <c r="J176" s="248">
        <v>3</v>
      </c>
      <c r="K176" s="61">
        <v>0</v>
      </c>
      <c r="L176" s="61">
        <f t="shared" si="17"/>
        <v>0</v>
      </c>
      <c r="M176" s="61"/>
      <c r="N176" s="178">
        <f t="shared" si="18"/>
        <v>-12</v>
      </c>
    </row>
    <row r="177" spans="1:14">
      <c r="A177" s="199" t="s">
        <v>79</v>
      </c>
      <c r="B177" s="160" t="s">
        <v>282</v>
      </c>
      <c r="C177" s="34" t="s">
        <v>292</v>
      </c>
      <c r="D177" s="243">
        <v>1</v>
      </c>
      <c r="E177" s="247">
        <v>30</v>
      </c>
      <c r="F177" s="93">
        <f t="shared" si="19"/>
        <v>30</v>
      </c>
      <c r="G177" s="35"/>
      <c r="H177" s="59"/>
      <c r="I177" s="60"/>
      <c r="J177" s="248">
        <v>1</v>
      </c>
      <c r="K177" s="61">
        <v>0</v>
      </c>
      <c r="L177" s="61">
        <f t="shared" si="17"/>
        <v>0</v>
      </c>
      <c r="M177" s="61"/>
      <c r="N177" s="178">
        <f t="shared" si="18"/>
        <v>-30</v>
      </c>
    </row>
    <row r="178" spans="1:14" ht="15" customHeight="1">
      <c r="A178" s="199" t="s">
        <v>80</v>
      </c>
      <c r="B178" s="160" t="s">
        <v>283</v>
      </c>
      <c r="C178" s="33"/>
      <c r="D178" s="200">
        <v>3</v>
      </c>
      <c r="E178" s="247">
        <v>20</v>
      </c>
      <c r="F178" s="456">
        <f t="shared" si="19"/>
        <v>60</v>
      </c>
      <c r="G178" s="35"/>
      <c r="H178" s="201"/>
      <c r="I178" s="457"/>
      <c r="J178" s="249">
        <v>3</v>
      </c>
      <c r="K178" s="458">
        <v>0</v>
      </c>
      <c r="L178" s="458">
        <f t="shared" si="17"/>
        <v>0</v>
      </c>
      <c r="M178" s="458"/>
      <c r="N178" s="459">
        <f t="shared" si="18"/>
        <v>-60</v>
      </c>
    </row>
    <row r="179" spans="1:14">
      <c r="A179" s="199" t="s">
        <v>81</v>
      </c>
      <c r="B179" s="160" t="s">
        <v>284</v>
      </c>
      <c r="C179" s="33"/>
      <c r="D179" s="200">
        <v>3</v>
      </c>
      <c r="E179" s="247">
        <v>60</v>
      </c>
      <c r="F179" s="93">
        <f t="shared" si="19"/>
        <v>180</v>
      </c>
      <c r="G179" s="35"/>
      <c r="H179" s="59"/>
      <c r="I179" s="60"/>
      <c r="J179" s="249">
        <v>3</v>
      </c>
      <c r="K179" s="61">
        <v>0</v>
      </c>
      <c r="L179" s="61">
        <f t="shared" si="17"/>
        <v>0</v>
      </c>
      <c r="M179" s="61"/>
      <c r="N179" s="178">
        <f t="shared" si="18"/>
        <v>-180</v>
      </c>
    </row>
    <row r="180" spans="1:14" ht="16">
      <c r="A180" s="199" t="s">
        <v>82</v>
      </c>
      <c r="B180" s="204" t="s">
        <v>285</v>
      </c>
      <c r="C180" s="33"/>
      <c r="D180" s="200">
        <v>3</v>
      </c>
      <c r="E180" s="247">
        <v>25</v>
      </c>
      <c r="F180" s="93">
        <f t="shared" si="19"/>
        <v>75</v>
      </c>
      <c r="G180" s="35"/>
      <c r="H180" s="59"/>
      <c r="I180" s="60"/>
      <c r="J180" s="249">
        <v>3</v>
      </c>
      <c r="K180" s="61">
        <v>0</v>
      </c>
      <c r="L180" s="61">
        <f t="shared" si="17"/>
        <v>0</v>
      </c>
      <c r="M180" s="61"/>
      <c r="N180" s="178">
        <f t="shared" si="18"/>
        <v>-75</v>
      </c>
    </row>
    <row r="181" spans="1:14">
      <c r="A181" s="199" t="s">
        <v>83</v>
      </c>
      <c r="B181" s="160" t="s">
        <v>286</v>
      </c>
      <c r="C181" s="33"/>
      <c r="D181" s="200">
        <v>3</v>
      </c>
      <c r="E181" s="247">
        <v>12</v>
      </c>
      <c r="F181" s="93">
        <f t="shared" si="19"/>
        <v>36</v>
      </c>
      <c r="G181" s="35"/>
      <c r="H181" s="59"/>
      <c r="I181" s="60"/>
      <c r="J181" s="249">
        <v>3</v>
      </c>
      <c r="K181" s="61">
        <v>0</v>
      </c>
      <c r="L181" s="61">
        <f t="shared" si="17"/>
        <v>0</v>
      </c>
      <c r="M181" s="61"/>
      <c r="N181" s="178">
        <f t="shared" si="18"/>
        <v>-36</v>
      </c>
    </row>
    <row r="182" spans="1:14">
      <c r="A182" s="199" t="s">
        <v>84</v>
      </c>
      <c r="B182" s="160" t="s">
        <v>108</v>
      </c>
      <c r="C182" s="33"/>
      <c r="D182" s="200">
        <v>1</v>
      </c>
      <c r="E182" s="247">
        <v>12</v>
      </c>
      <c r="F182" s="93">
        <f t="shared" si="19"/>
        <v>12</v>
      </c>
      <c r="G182" s="35"/>
      <c r="H182" s="59"/>
      <c r="I182" s="60"/>
      <c r="J182" s="249">
        <v>1</v>
      </c>
      <c r="K182" s="61">
        <v>0</v>
      </c>
      <c r="L182" s="61">
        <f t="shared" si="17"/>
        <v>0</v>
      </c>
      <c r="M182" s="61"/>
      <c r="N182" s="178">
        <f t="shared" si="18"/>
        <v>-12</v>
      </c>
    </row>
    <row r="183" spans="1:14">
      <c r="A183" s="199" t="s">
        <v>289</v>
      </c>
      <c r="B183" s="160" t="s">
        <v>287</v>
      </c>
      <c r="C183" s="33"/>
      <c r="D183" s="200">
        <v>1</v>
      </c>
      <c r="E183" s="247">
        <v>16</v>
      </c>
      <c r="F183" s="93">
        <f t="shared" si="19"/>
        <v>16</v>
      </c>
      <c r="G183" s="35"/>
      <c r="H183" s="59"/>
      <c r="I183" s="60"/>
      <c r="J183" s="249">
        <v>1</v>
      </c>
      <c r="K183" s="61">
        <v>0</v>
      </c>
      <c r="L183" s="61">
        <f t="shared" si="17"/>
        <v>0</v>
      </c>
      <c r="M183" s="61"/>
      <c r="N183" s="178">
        <f t="shared" si="18"/>
        <v>-16</v>
      </c>
    </row>
    <row r="184" spans="1:14">
      <c r="A184" s="199" t="s">
        <v>290</v>
      </c>
      <c r="B184" s="160" t="s">
        <v>288</v>
      </c>
      <c r="C184" s="179"/>
      <c r="D184" s="34">
        <v>1</v>
      </c>
      <c r="E184" s="247">
        <v>71.400000000000006</v>
      </c>
      <c r="F184" s="93">
        <f t="shared" si="19"/>
        <v>71.400000000000006</v>
      </c>
      <c r="G184" s="245"/>
      <c r="H184" s="60"/>
      <c r="I184" s="180"/>
      <c r="J184" s="248">
        <v>1</v>
      </c>
      <c r="K184" s="61">
        <v>0</v>
      </c>
      <c r="L184" s="61">
        <f t="shared" si="17"/>
        <v>0</v>
      </c>
      <c r="M184" s="246"/>
      <c r="N184" s="178">
        <f t="shared" si="18"/>
        <v>-71.400000000000006</v>
      </c>
    </row>
    <row r="185" spans="1:14" ht="16">
      <c r="A185" s="34" t="s">
        <v>294</v>
      </c>
      <c r="B185" s="89" t="s">
        <v>357</v>
      </c>
      <c r="C185" s="33"/>
      <c r="D185" s="33"/>
      <c r="E185" s="93"/>
      <c r="F185" s="93">
        <v>377.6</v>
      </c>
      <c r="G185" s="34"/>
      <c r="H185" s="90"/>
      <c r="I185" s="60"/>
      <c r="J185" s="60"/>
      <c r="K185" s="61">
        <v>0</v>
      </c>
      <c r="L185" s="61">
        <f>K185</f>
        <v>0</v>
      </c>
      <c r="M185" s="61"/>
      <c r="N185" s="178">
        <f t="shared" si="18"/>
        <v>-377.6</v>
      </c>
    </row>
    <row r="186" spans="1:14" ht="16">
      <c r="A186" s="36" t="s">
        <v>379</v>
      </c>
      <c r="B186" s="464" t="s">
        <v>380</v>
      </c>
      <c r="C186" s="78"/>
      <c r="D186" s="78"/>
      <c r="E186" s="94"/>
      <c r="F186" s="94">
        <v>0</v>
      </c>
      <c r="G186" s="36"/>
      <c r="H186" s="465"/>
      <c r="I186" s="79"/>
      <c r="J186" s="79"/>
      <c r="K186" s="66">
        <v>0</v>
      </c>
      <c r="L186" s="66">
        <f>K186</f>
        <v>0</v>
      </c>
      <c r="M186" s="66"/>
      <c r="N186" s="466">
        <f t="shared" si="18"/>
        <v>0</v>
      </c>
    </row>
    <row r="187" spans="1:14">
      <c r="A187" s="36"/>
      <c r="B187" s="37"/>
      <c r="C187" s="78"/>
      <c r="D187" s="78"/>
      <c r="E187" s="94"/>
      <c r="F187" s="94"/>
      <c r="G187" s="37"/>
      <c r="H187" s="65"/>
      <c r="I187" s="79"/>
      <c r="J187" s="79"/>
      <c r="K187" s="66"/>
      <c r="L187" s="66"/>
      <c r="M187" s="66"/>
      <c r="N187" s="253"/>
    </row>
    <row r="188" spans="1:14" ht="19">
      <c r="A188" s="313"/>
      <c r="B188" s="314" t="s">
        <v>296</v>
      </c>
      <c r="C188" s="315"/>
      <c r="D188" s="316"/>
      <c r="E188" s="317"/>
      <c r="F188" s="318">
        <f>F169</f>
        <v>1635.8000000000002</v>
      </c>
      <c r="G188" s="314"/>
      <c r="H188" s="319"/>
      <c r="I188" s="319"/>
      <c r="J188" s="319"/>
      <c r="K188" s="320"/>
      <c r="L188" s="321">
        <f>L169</f>
        <v>0</v>
      </c>
      <c r="M188" s="321"/>
      <c r="N188" s="322">
        <f>N169</f>
        <v>-1635.8000000000002</v>
      </c>
    </row>
    <row r="189" spans="1:14">
      <c r="A189" s="244"/>
      <c r="B189" s="2"/>
      <c r="C189" s="38"/>
      <c r="D189" s="38"/>
      <c r="E189" s="192"/>
      <c r="F189" s="192"/>
      <c r="G189" s="2"/>
      <c r="H189" s="250"/>
      <c r="I189" s="62"/>
      <c r="J189" s="62"/>
      <c r="K189" s="140"/>
      <c r="L189" s="140"/>
      <c r="M189" s="140"/>
      <c r="N189" s="251"/>
    </row>
    <row r="190" spans="1:14" s="88" customFormat="1" ht="32">
      <c r="A190" s="38"/>
      <c r="B190" s="8" t="s">
        <v>355</v>
      </c>
      <c r="C190" s="376"/>
      <c r="D190" s="103"/>
      <c r="E190" s="139"/>
      <c r="F190" s="139"/>
      <c r="G190" s="231"/>
      <c r="H190" s="62"/>
      <c r="I190" s="17"/>
      <c r="J190" s="17"/>
      <c r="K190" s="64"/>
      <c r="L190" s="64"/>
      <c r="M190" s="63"/>
      <c r="N190" s="252"/>
    </row>
    <row r="191" spans="1:14" ht="32">
      <c r="A191" s="244"/>
      <c r="B191" s="8" t="s">
        <v>356</v>
      </c>
      <c r="C191" s="376"/>
      <c r="D191" s="38"/>
      <c r="E191" s="192"/>
      <c r="F191" s="192"/>
      <c r="G191" s="2"/>
      <c r="H191" s="250"/>
      <c r="I191" s="62"/>
      <c r="J191" s="62"/>
      <c r="K191" s="140"/>
      <c r="L191" s="140"/>
      <c r="M191" s="140"/>
      <c r="N191" s="251"/>
    </row>
    <row r="192" spans="1:14">
      <c r="A192" s="244"/>
      <c r="B192" s="2"/>
      <c r="C192" s="38"/>
      <c r="D192" s="38"/>
      <c r="E192" s="192"/>
      <c r="F192" s="192"/>
      <c r="G192" s="2"/>
      <c r="H192" s="250"/>
      <c r="I192" s="62"/>
      <c r="J192" s="62"/>
      <c r="K192" s="140"/>
      <c r="L192" s="140"/>
      <c r="M192" s="140"/>
      <c r="N192" s="251"/>
    </row>
    <row r="193" spans="1:15">
      <c r="A193" s="480"/>
      <c r="B193" s="481"/>
      <c r="C193" s="482"/>
      <c r="D193" s="482"/>
      <c r="E193" s="483"/>
      <c r="F193" s="483"/>
      <c r="G193" s="481"/>
      <c r="H193" s="484"/>
      <c r="I193" s="485"/>
      <c r="J193" s="486"/>
      <c r="K193" s="487"/>
      <c r="L193" s="487"/>
      <c r="M193" s="488"/>
      <c r="N193" s="489"/>
      <c r="O193" s="490"/>
    </row>
    <row r="194" spans="1:15" ht="20" customHeight="1">
      <c r="A194" s="480"/>
      <c r="B194" s="491"/>
      <c r="C194" s="492"/>
      <c r="D194" s="481"/>
      <c r="E194" s="483"/>
      <c r="F194" s="483"/>
      <c r="G194" s="493"/>
      <c r="H194" s="484"/>
      <c r="I194" s="494"/>
      <c r="J194" s="486"/>
      <c r="K194" s="487"/>
      <c r="L194" s="487"/>
      <c r="M194" s="488"/>
      <c r="N194" s="489"/>
      <c r="O194" s="490"/>
    </row>
    <row r="195" spans="1:15">
      <c r="A195" s="480"/>
      <c r="B195" s="492"/>
      <c r="C195" s="492"/>
      <c r="D195" s="482"/>
      <c r="E195" s="495"/>
      <c r="F195" s="496"/>
      <c r="G195" s="497"/>
      <c r="H195" s="485"/>
      <c r="I195" s="485"/>
      <c r="J195" s="484"/>
      <c r="K195" s="498"/>
      <c r="L195" s="499"/>
      <c r="M195" s="500"/>
      <c r="N195" s="501"/>
      <c r="O195" s="490"/>
    </row>
    <row r="196" spans="1:15" ht="15" customHeight="1">
      <c r="A196" s="502"/>
      <c r="B196" s="490"/>
      <c r="C196" s="490"/>
      <c r="D196" s="490"/>
      <c r="E196" s="490"/>
      <c r="F196" s="496"/>
      <c r="G196" s="497"/>
      <c r="H196" s="485"/>
      <c r="I196" s="485"/>
      <c r="J196" s="484"/>
      <c r="K196" s="498"/>
      <c r="L196" s="499"/>
      <c r="M196" s="500"/>
      <c r="N196" s="503"/>
      <c r="O196" s="490"/>
    </row>
    <row r="197" spans="1:15">
      <c r="A197" s="502"/>
      <c r="B197" s="490"/>
      <c r="C197" s="490"/>
      <c r="D197" s="490"/>
      <c r="E197" s="490"/>
      <c r="F197" s="496"/>
      <c r="G197" s="497"/>
      <c r="H197" s="485"/>
      <c r="I197" s="485"/>
      <c r="J197" s="484"/>
      <c r="K197" s="498"/>
      <c r="L197" s="499"/>
      <c r="M197" s="500"/>
      <c r="N197" s="501"/>
      <c r="O197" s="490"/>
    </row>
    <row r="198" spans="1:15">
      <c r="A198" s="502"/>
      <c r="B198" s="490"/>
      <c r="C198" s="490"/>
      <c r="D198" s="490"/>
      <c r="E198" s="490"/>
      <c r="F198" s="496"/>
      <c r="G198" s="481"/>
      <c r="H198" s="484"/>
      <c r="I198" s="485"/>
      <c r="J198" s="484"/>
      <c r="K198" s="504"/>
      <c r="L198" s="504"/>
      <c r="M198" s="504"/>
      <c r="N198" s="505"/>
      <c r="O198" s="490"/>
    </row>
    <row r="199" spans="1:15">
      <c r="A199" s="502"/>
      <c r="B199" s="490"/>
      <c r="C199" s="490"/>
      <c r="D199" s="490"/>
      <c r="E199" s="490"/>
      <c r="F199" s="506"/>
      <c r="G199" s="481"/>
      <c r="H199" s="484"/>
      <c r="I199" s="485"/>
      <c r="J199" s="484"/>
      <c r="K199" s="504"/>
      <c r="L199" s="504"/>
      <c r="M199" s="504"/>
      <c r="N199" s="505"/>
      <c r="O199" s="490"/>
    </row>
    <row r="200" spans="1:15">
      <c r="A200" s="502"/>
      <c r="B200" s="490"/>
      <c r="C200" s="490"/>
      <c r="D200" s="490"/>
      <c r="E200" s="490"/>
      <c r="F200" s="506"/>
      <c r="G200" s="497"/>
      <c r="H200" s="485"/>
      <c r="I200" s="485"/>
      <c r="J200" s="484"/>
      <c r="K200" s="498"/>
      <c r="L200" s="499"/>
      <c r="M200" s="500"/>
      <c r="N200" s="501"/>
      <c r="O200" s="490"/>
    </row>
    <row r="201" spans="1:15">
      <c r="A201" s="502"/>
      <c r="B201" s="490"/>
      <c r="C201" s="490"/>
      <c r="D201" s="490"/>
      <c r="E201" s="490"/>
      <c r="F201" s="506"/>
      <c r="G201" s="497"/>
      <c r="H201" s="485"/>
      <c r="I201" s="485"/>
      <c r="J201" s="484"/>
      <c r="K201" s="498"/>
      <c r="L201" s="499"/>
      <c r="M201" s="500"/>
      <c r="N201" s="503"/>
      <c r="O201" s="490"/>
    </row>
    <row r="202" spans="1:15">
      <c r="A202" s="502"/>
      <c r="B202" s="490"/>
      <c r="C202" s="490"/>
      <c r="D202" s="490"/>
      <c r="E202" s="490"/>
      <c r="F202" s="490"/>
      <c r="G202" s="507"/>
      <c r="H202" s="507"/>
      <c r="I202" s="507"/>
      <c r="J202" s="507"/>
      <c r="K202" s="507"/>
      <c r="L202" s="507"/>
      <c r="M202" s="507"/>
      <c r="N202" s="507"/>
      <c r="O202" s="490"/>
    </row>
    <row r="203" spans="1:15">
      <c r="A203" s="502"/>
      <c r="B203" s="490"/>
      <c r="C203" s="490"/>
      <c r="D203" s="490"/>
      <c r="E203" s="490"/>
      <c r="F203" s="490"/>
      <c r="G203" s="508"/>
      <c r="H203" s="508"/>
      <c r="I203" s="508"/>
      <c r="J203" s="508"/>
      <c r="K203" s="508"/>
      <c r="L203" s="508"/>
      <c r="M203" s="508"/>
      <c r="N203" s="508"/>
      <c r="O203" s="490"/>
    </row>
    <row r="204" spans="1:15">
      <c r="A204" s="502"/>
      <c r="B204" s="490"/>
      <c r="C204" s="490"/>
      <c r="D204" s="490"/>
      <c r="E204" s="490"/>
      <c r="F204" s="490"/>
      <c r="G204" s="507"/>
      <c r="H204" s="507"/>
      <c r="I204" s="507"/>
      <c r="J204" s="507"/>
      <c r="K204" s="507"/>
      <c r="L204" s="507"/>
      <c r="M204" s="507"/>
      <c r="N204" s="507"/>
      <c r="O204" s="490"/>
    </row>
    <row r="205" spans="1:15">
      <c r="A205" s="502"/>
      <c r="B205" s="490"/>
      <c r="C205" s="490"/>
      <c r="D205" s="490"/>
      <c r="E205" s="490"/>
      <c r="F205" s="490"/>
      <c r="G205" s="497"/>
      <c r="H205" s="485"/>
      <c r="I205" s="485"/>
      <c r="J205" s="485"/>
      <c r="K205" s="509"/>
      <c r="L205" s="510"/>
      <c r="M205" s="500"/>
      <c r="N205" s="501"/>
      <c r="O205" s="490"/>
    </row>
    <row r="206" spans="1:15">
      <c r="A206" s="502"/>
      <c r="B206" s="490"/>
      <c r="C206" s="490"/>
      <c r="D206" s="490"/>
      <c r="E206" s="490"/>
      <c r="F206" s="490"/>
      <c r="G206" s="490"/>
      <c r="H206" s="490"/>
      <c r="I206" s="490"/>
      <c r="J206" s="490"/>
      <c r="K206" s="490"/>
      <c r="L206" s="490"/>
      <c r="M206" s="490"/>
      <c r="N206" s="490"/>
      <c r="O206" s="490"/>
    </row>
    <row r="214" spans="1:15">
      <c r="O214" s="45"/>
    </row>
    <row r="215" spans="1:15" s="76" customFormat="1">
      <c r="A215" s="42"/>
      <c r="B215"/>
      <c r="C215"/>
      <c r="D215"/>
      <c r="E215"/>
      <c r="F215"/>
      <c r="G215"/>
      <c r="H215"/>
      <c r="I215"/>
      <c r="J215"/>
      <c r="K215"/>
      <c r="L215"/>
      <c r="M215"/>
      <c r="N215"/>
    </row>
  </sheetData>
  <pageMargins left="0.74803149606299213" right="0.74803149606299213" top="0.98425196850393704" bottom="0.98425196850393704" header="0.51181102362204722" footer="0.51181102362204722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9"/>
  <sheetViews>
    <sheetView topLeftCell="A2" workbookViewId="0">
      <selection activeCell="I12" sqref="I12"/>
    </sheetView>
  </sheetViews>
  <sheetFormatPr baseColWidth="10" defaultColWidth="11.5" defaultRowHeight="15"/>
  <cols>
    <col min="2" max="2" width="38.33203125" customWidth="1"/>
    <col min="3" max="4" width="11.5" customWidth="1"/>
  </cols>
  <sheetData>
    <row r="1" spans="1:7" ht="16">
      <c r="A1" s="5"/>
      <c r="B1" s="19" t="s">
        <v>85</v>
      </c>
      <c r="C1" s="19"/>
      <c r="D1" s="19"/>
      <c r="E1" s="31" t="s">
        <v>3</v>
      </c>
      <c r="F1" s="10"/>
      <c r="G1" s="11"/>
    </row>
    <row r="2" spans="1:7" ht="16">
      <c r="A2" s="69" t="s">
        <v>29</v>
      </c>
      <c r="B2" s="4" t="s">
        <v>0</v>
      </c>
      <c r="C2" s="4"/>
      <c r="D2" s="4"/>
      <c r="E2" s="32" t="s">
        <v>1</v>
      </c>
      <c r="F2" s="12"/>
      <c r="G2" s="13" t="s">
        <v>5</v>
      </c>
    </row>
    <row r="3" spans="1:7">
      <c r="A3" s="7"/>
      <c r="B3" s="9"/>
      <c r="C3" s="9"/>
      <c r="D3" s="9"/>
      <c r="E3" s="29"/>
      <c r="F3" s="14"/>
      <c r="G3" s="15"/>
    </row>
    <row r="4" spans="1:7" ht="16">
      <c r="A4" s="117" t="s">
        <v>266</v>
      </c>
      <c r="B4" s="118" t="s">
        <v>85</v>
      </c>
      <c r="C4" s="118"/>
      <c r="D4" s="326">
        <v>1500</v>
      </c>
      <c r="E4" s="119"/>
      <c r="F4" s="120"/>
      <c r="G4" s="121">
        <f>G6+G10</f>
        <v>0</v>
      </c>
    </row>
    <row r="5" spans="1:7">
      <c r="A5" s="91"/>
      <c r="B5" s="96" t="s">
        <v>87</v>
      </c>
      <c r="C5" s="96">
        <v>45</v>
      </c>
      <c r="D5" s="96"/>
      <c r="E5" s="95"/>
      <c r="F5" s="86"/>
      <c r="G5" s="87"/>
    </row>
    <row r="6" spans="1:7" ht="16">
      <c r="A6" s="91"/>
      <c r="B6" s="85" t="s">
        <v>86</v>
      </c>
      <c r="C6" s="85"/>
      <c r="D6" s="326">
        <v>1500</v>
      </c>
      <c r="E6" s="92"/>
      <c r="F6" s="86"/>
      <c r="G6" s="87">
        <f>SUM(G7:G8)</f>
        <v>0</v>
      </c>
    </row>
    <row r="7" spans="1:7" ht="14" customHeight="1">
      <c r="A7" s="7" t="s">
        <v>300</v>
      </c>
      <c r="B7" s="99" t="s">
        <v>303</v>
      </c>
      <c r="C7" s="323"/>
      <c r="D7" s="323"/>
      <c r="E7" s="29"/>
      <c r="F7" s="14"/>
      <c r="G7" s="15">
        <v>0</v>
      </c>
    </row>
    <row r="8" spans="1:7" ht="16">
      <c r="A8" s="7" t="s">
        <v>301</v>
      </c>
      <c r="B8" s="100" t="s">
        <v>304</v>
      </c>
      <c r="C8" s="323"/>
      <c r="D8" s="323"/>
      <c r="E8" s="29"/>
      <c r="F8" s="14"/>
      <c r="G8" s="15">
        <v>0</v>
      </c>
    </row>
    <row r="9" spans="1:7">
      <c r="A9" s="7"/>
      <c r="B9" s="101"/>
      <c r="C9" s="324"/>
      <c r="D9" s="324"/>
      <c r="E9" s="29"/>
      <c r="F9" s="14"/>
      <c r="G9" s="15"/>
    </row>
    <row r="10" spans="1:7" ht="16">
      <c r="A10" s="97"/>
      <c r="B10" s="98" t="s">
        <v>28</v>
      </c>
      <c r="C10" s="325"/>
      <c r="D10" s="325"/>
      <c r="E10" s="112"/>
      <c r="F10" s="113"/>
      <c r="G10" s="394">
        <f>SUM(G11:G11)</f>
        <v>0</v>
      </c>
    </row>
    <row r="11" spans="1:7" ht="16">
      <c r="A11" s="111" t="s">
        <v>302</v>
      </c>
      <c r="B11" s="89" t="s">
        <v>295</v>
      </c>
      <c r="C11" s="89"/>
      <c r="D11" s="89">
        <f>D10</f>
        <v>0</v>
      </c>
      <c r="E11" s="114"/>
      <c r="F11" s="115"/>
      <c r="G11" s="116">
        <v>0</v>
      </c>
    </row>
    <row r="14" spans="1:7">
      <c r="B14" s="371"/>
    </row>
    <row r="15" spans="1:7">
      <c r="A15" s="76"/>
      <c r="B15" s="76"/>
      <c r="C15" s="76"/>
      <c r="D15" s="372"/>
      <c r="E15" s="372"/>
      <c r="F15" s="372"/>
      <c r="G15" s="372"/>
    </row>
    <row r="16" spans="1:7">
      <c r="B16" s="373"/>
      <c r="D16" s="373"/>
      <c r="E16" s="373"/>
      <c r="F16" s="373"/>
      <c r="G16" s="373"/>
    </row>
    <row r="18" spans="1:7">
      <c r="A18" s="76"/>
      <c r="B18" s="77"/>
      <c r="C18" s="77"/>
      <c r="D18" s="77"/>
      <c r="E18" s="76"/>
      <c r="F18" s="76"/>
      <c r="G18" s="76"/>
    </row>
    <row r="19" spans="1:7">
      <c r="A19" s="76"/>
      <c r="B19" s="76"/>
      <c r="C19" s="76"/>
      <c r="D19" s="76"/>
      <c r="E19" s="76"/>
      <c r="F19" s="76"/>
      <c r="G19" s="76"/>
    </row>
  </sheetData>
  <pageMargins left="0.75" right="0.75" top="1" bottom="1" header="0.5" footer="0.5"/>
  <pageSetup paperSize="9" orientation="portrait" horizontalDpi="4294967292" verticalDpi="429496729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7"/>
  <sheetViews>
    <sheetView topLeftCell="A5" zoomScaleNormal="100" workbookViewId="0">
      <selection activeCell="M21" sqref="M21"/>
    </sheetView>
  </sheetViews>
  <sheetFormatPr baseColWidth="10" defaultColWidth="11.5" defaultRowHeight="15"/>
  <cols>
    <col min="2" max="2" width="42" customWidth="1"/>
  </cols>
  <sheetData>
    <row r="1" spans="1:10" ht="16">
      <c r="A1" s="5"/>
      <c r="B1" s="19" t="s">
        <v>18</v>
      </c>
      <c r="C1" s="263" t="s">
        <v>3</v>
      </c>
      <c r="D1" s="264" t="s">
        <v>298</v>
      </c>
      <c r="E1" s="264"/>
      <c r="F1" s="31" t="s">
        <v>3</v>
      </c>
      <c r="G1" s="335"/>
      <c r="H1" s="10"/>
      <c r="I1" s="11"/>
    </row>
    <row r="2" spans="1:10" ht="16">
      <c r="A2" s="69" t="s">
        <v>29</v>
      </c>
      <c r="B2" s="4" t="s">
        <v>0</v>
      </c>
      <c r="C2" s="265" t="s">
        <v>1</v>
      </c>
      <c r="D2" s="266" t="s">
        <v>4</v>
      </c>
      <c r="E2" s="266" t="s">
        <v>5</v>
      </c>
      <c r="F2" s="336" t="s">
        <v>319</v>
      </c>
      <c r="G2" s="330" t="s">
        <v>1</v>
      </c>
      <c r="H2" s="12" t="s">
        <v>4</v>
      </c>
      <c r="I2" s="13" t="s">
        <v>5</v>
      </c>
    </row>
    <row r="3" spans="1:10">
      <c r="A3" s="337"/>
      <c r="B3" s="338"/>
      <c r="C3" s="339"/>
      <c r="D3" s="334"/>
      <c r="E3" s="334"/>
      <c r="F3" s="336"/>
      <c r="G3" s="340"/>
      <c r="H3" s="341"/>
      <c r="I3" s="342"/>
    </row>
    <row r="4" spans="1:10" ht="16">
      <c r="A4" s="343"/>
      <c r="B4" s="348" t="s">
        <v>364</v>
      </c>
      <c r="C4" s="350"/>
      <c r="D4" s="351">
        <v>6635</v>
      </c>
      <c r="E4" s="344"/>
      <c r="F4" s="349"/>
      <c r="G4" s="345"/>
      <c r="H4" s="346"/>
      <c r="I4" s="347"/>
    </row>
    <row r="5" spans="1:10" ht="16">
      <c r="A5" s="122" t="s">
        <v>8</v>
      </c>
      <c r="B5" s="123" t="s">
        <v>367</v>
      </c>
      <c r="C5" s="270"/>
      <c r="D5" s="271"/>
      <c r="E5" s="269">
        <f>E6+E13</f>
        <v>3100</v>
      </c>
      <c r="F5" s="374"/>
      <c r="G5" s="331"/>
      <c r="H5" s="124"/>
      <c r="I5" s="125">
        <f>I6+I13</f>
        <v>0</v>
      </c>
    </row>
    <row r="6" spans="1:10" ht="16">
      <c r="A6" s="20" t="s">
        <v>365</v>
      </c>
      <c r="B6" s="21" t="s">
        <v>40</v>
      </c>
      <c r="C6" s="270"/>
      <c r="D6" s="271"/>
      <c r="E6" s="271">
        <f>SUM(E7:E11)</f>
        <v>810</v>
      </c>
      <c r="F6" s="328"/>
      <c r="G6" s="332"/>
      <c r="H6" s="22"/>
      <c r="I6" s="23">
        <f>SUM(I7:I11)</f>
        <v>0</v>
      </c>
    </row>
    <row r="7" spans="1:10" ht="16">
      <c r="A7" s="7" t="s">
        <v>10</v>
      </c>
      <c r="B7" s="8" t="s">
        <v>305</v>
      </c>
      <c r="C7" s="267">
        <v>1</v>
      </c>
      <c r="D7" s="268">
        <v>100</v>
      </c>
      <c r="E7" s="268">
        <f t="shared" ref="E7:E9" si="0">SUM(C7*D7)</f>
        <v>100</v>
      </c>
      <c r="F7" s="327"/>
      <c r="G7" s="3">
        <v>1</v>
      </c>
      <c r="H7" s="14">
        <v>0</v>
      </c>
      <c r="I7" s="15">
        <f>SUM(G7*H7)</f>
        <v>0</v>
      </c>
    </row>
    <row r="8" spans="1:10" ht="32">
      <c r="A8" s="7" t="s">
        <v>11</v>
      </c>
      <c r="B8" s="8" t="s">
        <v>306</v>
      </c>
      <c r="C8" s="267">
        <v>1</v>
      </c>
      <c r="D8" s="268">
        <v>300</v>
      </c>
      <c r="E8" s="268">
        <f t="shared" si="0"/>
        <v>300</v>
      </c>
      <c r="F8" s="327"/>
      <c r="G8" s="3">
        <v>1</v>
      </c>
      <c r="H8" s="14">
        <v>0</v>
      </c>
      <c r="I8" s="15">
        <f>SUM(G8*H8)</f>
        <v>0</v>
      </c>
    </row>
    <row r="9" spans="1:10" ht="16">
      <c r="A9" s="7" t="s">
        <v>12</v>
      </c>
      <c r="B9" s="8" t="s">
        <v>307</v>
      </c>
      <c r="C9" s="267">
        <v>1</v>
      </c>
      <c r="D9" s="268">
        <v>60</v>
      </c>
      <c r="E9" s="268">
        <f t="shared" si="0"/>
        <v>60</v>
      </c>
      <c r="F9" s="327"/>
      <c r="G9" s="3">
        <v>1</v>
      </c>
      <c r="H9" s="14">
        <v>0</v>
      </c>
      <c r="I9" s="15">
        <f>SUM(G9*H9)</f>
        <v>0</v>
      </c>
    </row>
    <row r="10" spans="1:10" ht="16">
      <c r="A10" s="7" t="s">
        <v>13</v>
      </c>
      <c r="B10" s="8" t="s">
        <v>308</v>
      </c>
      <c r="C10" s="267">
        <v>1</v>
      </c>
      <c r="D10" s="268">
        <v>250</v>
      </c>
      <c r="E10" s="268">
        <f>SUM(C10*D10)</f>
        <v>250</v>
      </c>
      <c r="F10" s="327"/>
      <c r="G10" s="3">
        <v>1</v>
      </c>
      <c r="H10" s="14">
        <v>0</v>
      </c>
      <c r="I10" s="15">
        <f>SUM(G10*H10)</f>
        <v>0</v>
      </c>
    </row>
    <row r="11" spans="1:10" ht="32">
      <c r="A11" s="7" t="s">
        <v>14</v>
      </c>
      <c r="B11" s="8" t="s">
        <v>309</v>
      </c>
      <c r="C11" s="267">
        <v>1</v>
      </c>
      <c r="D11" s="268">
        <v>100</v>
      </c>
      <c r="E11" s="268">
        <f>SUM(C11*D11)</f>
        <v>100</v>
      </c>
      <c r="F11" s="327"/>
      <c r="G11" s="3">
        <v>1</v>
      </c>
      <c r="H11" s="14">
        <v>0</v>
      </c>
      <c r="I11" s="15">
        <f>SUM(G11*H11)</f>
        <v>0</v>
      </c>
    </row>
    <row r="12" spans="1:10">
      <c r="A12" s="7"/>
      <c r="B12" s="8"/>
      <c r="C12" s="267"/>
      <c r="D12" s="268"/>
      <c r="E12" s="268"/>
      <c r="F12" s="327"/>
      <c r="G12" s="3"/>
      <c r="H12" s="14"/>
      <c r="I12" s="15"/>
    </row>
    <row r="13" spans="1:10" ht="16">
      <c r="A13" s="393" t="s">
        <v>366</v>
      </c>
      <c r="B13" s="24" t="s">
        <v>359</v>
      </c>
      <c r="C13" s="272"/>
      <c r="D13" s="271"/>
      <c r="E13" s="271">
        <f>SUM(E14:E16)</f>
        <v>2290</v>
      </c>
      <c r="F13" s="329"/>
      <c r="G13" s="333"/>
      <c r="H13" s="22"/>
      <c r="I13" s="28">
        <f>SUM(I14:I16)</f>
        <v>0</v>
      </c>
    </row>
    <row r="14" spans="1:10" ht="32">
      <c r="A14" s="380" t="s">
        <v>15</v>
      </c>
      <c r="B14" s="381" t="s">
        <v>349</v>
      </c>
      <c r="C14" s="382">
        <v>1</v>
      </c>
      <c r="D14" s="383">
        <v>600</v>
      </c>
      <c r="E14" s="383">
        <f t="shared" ref="E14" si="1">SUM(C14*D14)</f>
        <v>600</v>
      </c>
      <c r="F14" s="384"/>
      <c r="G14" s="385">
        <v>1</v>
      </c>
      <c r="H14" s="386">
        <v>0</v>
      </c>
      <c r="I14" s="387">
        <f t="shared" ref="I14" si="2">SUM(G14*H14)</f>
        <v>0</v>
      </c>
    </row>
    <row r="15" spans="1:10" ht="32">
      <c r="A15" s="7" t="s">
        <v>16</v>
      </c>
      <c r="B15" s="102" t="s">
        <v>374</v>
      </c>
      <c r="C15" s="267">
        <v>1</v>
      </c>
      <c r="D15" s="268">
        <v>1600</v>
      </c>
      <c r="E15" s="268">
        <f>D15*C15</f>
        <v>1600</v>
      </c>
      <c r="F15" s="327"/>
      <c r="G15" s="3">
        <v>1</v>
      </c>
      <c r="H15" s="14">
        <v>0</v>
      </c>
      <c r="I15" s="15">
        <f t="shared" ref="I15" si="3">SUM(G15*H15)</f>
        <v>0</v>
      </c>
      <c r="J15" s="373"/>
    </row>
    <row r="16" spans="1:10" ht="16">
      <c r="A16" s="25" t="s">
        <v>17</v>
      </c>
      <c r="B16" s="388" t="s">
        <v>350</v>
      </c>
      <c r="C16" s="389">
        <v>1</v>
      </c>
      <c r="D16" s="390">
        <v>90</v>
      </c>
      <c r="E16" s="390">
        <f t="shared" ref="E16" si="4">SUM(C16*D16)</f>
        <v>90</v>
      </c>
      <c r="F16" s="391"/>
      <c r="G16" s="134">
        <v>1</v>
      </c>
      <c r="H16" s="26">
        <v>0</v>
      </c>
      <c r="I16" s="27">
        <f t="shared" ref="I16" si="5">SUM(G16*H16)</f>
        <v>0</v>
      </c>
      <c r="J16" s="373"/>
    </row>
    <row r="17" spans="1:10">
      <c r="A17" s="392"/>
      <c r="B17" s="8"/>
      <c r="C17" s="2"/>
      <c r="D17" s="268"/>
      <c r="E17" s="268"/>
      <c r="F17" s="268"/>
      <c r="G17" s="3"/>
      <c r="H17" s="14"/>
      <c r="I17" s="14"/>
      <c r="J17" s="373"/>
    </row>
    <row r="18" spans="1:10">
      <c r="A18" s="392"/>
      <c r="B18" s="103" t="s">
        <v>368</v>
      </c>
      <c r="C18" s="2"/>
      <c r="D18" s="268"/>
      <c r="E18" s="268"/>
      <c r="F18" s="268"/>
      <c r="G18" s="3"/>
      <c r="H18" s="14"/>
      <c r="I18" s="14"/>
      <c r="J18" s="373"/>
    </row>
    <row r="19" spans="1:10">
      <c r="A19" s="392"/>
      <c r="C19" s="2"/>
      <c r="D19" s="268"/>
      <c r="E19" s="268"/>
      <c r="F19" s="268"/>
      <c r="G19" s="3"/>
      <c r="H19" s="14"/>
      <c r="I19" s="14"/>
      <c r="J19" s="373"/>
    </row>
    <row r="20" spans="1:10" ht="14" customHeight="1">
      <c r="A20" s="392"/>
      <c r="B20" s="8"/>
      <c r="C20" s="3"/>
      <c r="D20" s="14"/>
      <c r="E20" s="14"/>
      <c r="F20" s="14"/>
      <c r="G20" s="3"/>
      <c r="H20" s="14"/>
      <c r="I20" s="14"/>
    </row>
    <row r="21" spans="1:10" ht="17" customHeight="1">
      <c r="A21" s="436" t="s">
        <v>316</v>
      </c>
      <c r="B21" s="437" t="s">
        <v>315</v>
      </c>
      <c r="C21" s="438"/>
      <c r="D21" s="439"/>
      <c r="E21" s="440">
        <f>E22</f>
        <v>0</v>
      </c>
      <c r="F21" s="441"/>
      <c r="G21" s="442"/>
      <c r="H21" s="443"/>
      <c r="I21" s="444">
        <f>I22</f>
        <v>0</v>
      </c>
    </row>
    <row r="22" spans="1:10" ht="38" customHeight="1">
      <c r="A22" s="354" t="s">
        <v>317</v>
      </c>
      <c r="B22" s="352" t="s">
        <v>314</v>
      </c>
      <c r="C22" s="356">
        <v>1</v>
      </c>
      <c r="D22" s="357">
        <v>0</v>
      </c>
      <c r="E22" s="357">
        <v>0</v>
      </c>
      <c r="F22" s="353"/>
      <c r="G22" s="355">
        <v>1</v>
      </c>
      <c r="H22" s="115">
        <v>0</v>
      </c>
      <c r="I22" s="116">
        <f>SUM(G22*H22)</f>
        <v>0</v>
      </c>
    </row>
    <row r="23" spans="1:10" ht="15" customHeight="1">
      <c r="A23" s="392"/>
      <c r="B23" s="8"/>
      <c r="D23" s="16"/>
      <c r="E23" s="16"/>
      <c r="F23" s="14"/>
      <c r="G23" s="3"/>
      <c r="H23" s="14"/>
      <c r="I23" s="14"/>
    </row>
    <row r="24" spans="1:10" ht="15" customHeight="1">
      <c r="A24" s="392"/>
      <c r="B24" t="s">
        <v>310</v>
      </c>
      <c r="D24" s="16"/>
      <c r="E24" s="16"/>
      <c r="F24" s="14"/>
      <c r="G24" s="3"/>
      <c r="H24" s="14"/>
      <c r="I24" s="14"/>
    </row>
    <row r="25" spans="1:10" ht="15" customHeight="1"/>
    <row r="26" spans="1:10" ht="16">
      <c r="A26" s="448"/>
      <c r="B26" s="445" t="s">
        <v>372</v>
      </c>
      <c r="C26" s="450" t="s">
        <v>369</v>
      </c>
      <c r="D26" s="449"/>
      <c r="E26" s="451" t="s">
        <v>4</v>
      </c>
      <c r="F26" s="455" t="s">
        <v>370</v>
      </c>
      <c r="G26" s="446"/>
      <c r="H26" s="447"/>
      <c r="I26" s="451" t="s">
        <v>371</v>
      </c>
    </row>
    <row r="27" spans="1:10" ht="32">
      <c r="A27" s="430"/>
      <c r="B27" s="431" t="s">
        <v>373</v>
      </c>
      <c r="C27" s="453">
        <v>0.25</v>
      </c>
      <c r="D27" s="432"/>
      <c r="E27" s="454">
        <f>D4*C27</f>
        <v>1658.75</v>
      </c>
      <c r="F27" s="452">
        <f>I27/D4</f>
        <v>0</v>
      </c>
      <c r="G27" s="433"/>
      <c r="H27" s="434"/>
      <c r="I27" s="435">
        <v>0</v>
      </c>
    </row>
    <row r="28" spans="1:10">
      <c r="I28" s="429" t="s">
        <v>360</v>
      </c>
    </row>
    <row r="30" spans="1:10">
      <c r="A30" s="76"/>
      <c r="B30" s="103"/>
      <c r="C30" s="76"/>
      <c r="D30" s="76"/>
      <c r="E30" s="76"/>
      <c r="F30" s="76"/>
      <c r="G30" s="76"/>
      <c r="H30" s="76"/>
      <c r="I30" s="76"/>
    </row>
    <row r="31" spans="1:10">
      <c r="A31" s="76"/>
      <c r="B31" s="103"/>
      <c r="C31" s="76"/>
      <c r="D31" s="76"/>
      <c r="E31" s="76"/>
      <c r="F31" s="76"/>
      <c r="G31" s="76"/>
      <c r="H31" s="76"/>
      <c r="I31" s="76"/>
    </row>
    <row r="33" spans="1:9">
      <c r="A33" s="76"/>
      <c r="B33" s="2"/>
      <c r="C33" s="76"/>
      <c r="D33" s="76"/>
      <c r="E33" s="135"/>
      <c r="F33" s="135"/>
      <c r="G33" s="76"/>
      <c r="H33" s="76"/>
      <c r="I33" s="135"/>
    </row>
    <row r="34" spans="1:9">
      <c r="E34" s="135"/>
      <c r="F34" s="135"/>
      <c r="I34" s="135"/>
    </row>
    <row r="36" spans="1:9">
      <c r="A36" s="76"/>
      <c r="B36" s="103"/>
      <c r="C36" s="76"/>
      <c r="D36" s="76"/>
      <c r="E36" s="76"/>
      <c r="F36" s="76"/>
      <c r="G36" s="76"/>
      <c r="H36" s="76"/>
      <c r="I36" s="76"/>
    </row>
    <row r="37" spans="1:9">
      <c r="A37" s="76"/>
      <c r="B37" s="2"/>
      <c r="C37" s="76"/>
      <c r="D37" s="76"/>
      <c r="E37" s="76"/>
      <c r="F37" s="76"/>
      <c r="G37" s="76"/>
      <c r="H37" s="76"/>
      <c r="I37" s="76"/>
    </row>
  </sheetData>
  <pageMargins left="0.75" right="0.75" top="1" bottom="1" header="0.5" footer="0.5"/>
  <pageSetup paperSize="9" orientation="portrait" horizontalDpi="4294967292" verticalDpi="429496729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1"/>
  <sheetViews>
    <sheetView workbookViewId="0">
      <selection activeCell="D17" sqref="D17"/>
    </sheetView>
  </sheetViews>
  <sheetFormatPr baseColWidth="10" defaultColWidth="11.5" defaultRowHeight="15"/>
  <cols>
    <col min="2" max="2" width="41.1640625" customWidth="1"/>
    <col min="3" max="5" width="23.6640625" customWidth="1"/>
  </cols>
  <sheetData>
    <row r="1" spans="1:5">
      <c r="A1" s="107"/>
      <c r="B1" s="104" t="s">
        <v>88</v>
      </c>
      <c r="C1" s="31" t="s">
        <v>3</v>
      </c>
      <c r="D1" s="105"/>
      <c r="E1" s="106"/>
    </row>
    <row r="2" spans="1:5">
      <c r="C2" s="102"/>
    </row>
    <row r="3" spans="1:5">
      <c r="C3" s="102"/>
    </row>
    <row r="4" spans="1:5" ht="28" customHeight="1">
      <c r="A4" s="126" t="s">
        <v>29</v>
      </c>
      <c r="B4" s="126" t="s">
        <v>92</v>
      </c>
      <c r="C4" s="127" t="s">
        <v>91</v>
      </c>
      <c r="D4" s="403" t="s">
        <v>89</v>
      </c>
      <c r="E4" s="128" t="s">
        <v>93</v>
      </c>
    </row>
    <row r="5" spans="1:5" ht="16" customHeight="1">
      <c r="A5" s="360" t="s">
        <v>312</v>
      </c>
      <c r="B5" s="358" t="s">
        <v>311</v>
      </c>
      <c r="C5" s="132">
        <v>0</v>
      </c>
      <c r="D5" s="402">
        <f>C5*0.22</f>
        <v>0</v>
      </c>
      <c r="E5" s="130">
        <f t="shared" ref="E5:E8" si="0">SUM(C5:D5)</f>
        <v>0</v>
      </c>
    </row>
    <row r="6" spans="1:5" ht="16" customHeight="1">
      <c r="A6" s="361" t="s">
        <v>274</v>
      </c>
      <c r="B6" s="359" t="s">
        <v>313</v>
      </c>
      <c r="C6" s="133">
        <v>0</v>
      </c>
      <c r="D6" s="402">
        <f>C6*0.22</f>
        <v>0</v>
      </c>
      <c r="E6" s="131">
        <f t="shared" si="0"/>
        <v>0</v>
      </c>
    </row>
    <row r="7" spans="1:5" ht="16" customHeight="1">
      <c r="A7" s="361" t="s">
        <v>265</v>
      </c>
      <c r="B7" s="359" t="s">
        <v>85</v>
      </c>
      <c r="C7" s="133">
        <v>0</v>
      </c>
      <c r="D7" s="402">
        <f>C7*0.22</f>
        <v>0</v>
      </c>
      <c r="E7" s="131">
        <f t="shared" ref="E7" si="1">SUM(C7:D7)</f>
        <v>0</v>
      </c>
    </row>
    <row r="8" spans="1:5" ht="16" customHeight="1">
      <c r="A8" s="361" t="s">
        <v>8</v>
      </c>
      <c r="B8" s="359" t="s">
        <v>9</v>
      </c>
      <c r="C8" s="133">
        <v>0</v>
      </c>
      <c r="D8" s="402">
        <f>C8*0.22</f>
        <v>0</v>
      </c>
      <c r="E8" s="131">
        <f t="shared" si="0"/>
        <v>0</v>
      </c>
    </row>
    <row r="9" spans="1:5" ht="16" customHeight="1">
      <c r="A9" s="361" t="s">
        <v>316</v>
      </c>
      <c r="B9" s="359" t="s">
        <v>318</v>
      </c>
      <c r="C9" s="133">
        <v>0</v>
      </c>
      <c r="D9" s="402">
        <f>C9*0.22</f>
        <v>0</v>
      </c>
      <c r="E9" s="131">
        <f t="shared" ref="E9" si="2">SUM(C9:D9)</f>
        <v>0</v>
      </c>
    </row>
    <row r="10" spans="1:5" ht="17" customHeight="1" thickBot="1">
      <c r="A10" s="129"/>
      <c r="B10" s="108" t="s">
        <v>90</v>
      </c>
      <c r="C10" s="109">
        <f>SUM(C5:C9)</f>
        <v>0</v>
      </c>
      <c r="D10" s="110">
        <f>SUM(D5:D9)</f>
        <v>0</v>
      </c>
      <c r="E10" s="110">
        <f>SUM(E5:E9)</f>
        <v>0</v>
      </c>
    </row>
    <row r="11" spans="1:5" ht="16" thickTop="1">
      <c r="C11" s="102"/>
    </row>
  </sheetData>
  <pageMargins left="0.75" right="0.75" top="1" bottom="1" header="0.5" footer="0.5"/>
  <pageSetup paperSize="0"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Center IRIS program </vt:lpstr>
      <vt:lpstr>IRIS-NOVOGRADNJA</vt:lpstr>
      <vt:lpstr>Podzemna garaža</vt:lpstr>
      <vt:lpstr>Zunanje površine </vt:lpstr>
      <vt:lpstr>OCENA INVESTICIJE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 Skok, arhitekt</dc:creator>
  <cp:lastModifiedBy>spela nardoni</cp:lastModifiedBy>
  <cp:lastPrinted>2024-11-13T13:49:53Z</cp:lastPrinted>
  <dcterms:created xsi:type="dcterms:W3CDTF">2012-02-27T16:59:02Z</dcterms:created>
  <dcterms:modified xsi:type="dcterms:W3CDTF">2025-01-30T19:31:44Z</dcterms:modified>
</cp:coreProperties>
</file>