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DAMJANA\000 DAMJANA\2024\22 DS LIVADE IZOLA_NN\2025 03 06 objava\"/>
    </mc:Choice>
  </mc:AlternateContent>
  <xr:revisionPtr revIDLastSave="0" documentId="13_ncr:1_{C69F3CA1-25DC-4CC0-ACCE-820F0599EE79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TABELA POVRŠIN PROSTOROV" sheetId="1" r:id="rId1"/>
    <sheet name="URBANISTIČNI FAKTORJI" sheetId="2" r:id="rId2"/>
    <sheet name="OCENA INVESTICIJ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9" i="2" l="1"/>
  <c r="D7" i="2"/>
  <c r="D5" i="2"/>
  <c r="G146" i="1"/>
  <c r="E146" i="1"/>
  <c r="F146" i="1" s="1"/>
  <c r="H146" i="1" s="1"/>
  <c r="D6" i="2"/>
  <c r="D8" i="2"/>
  <c r="E147" i="1" l="1"/>
  <c r="E145" i="1"/>
  <c r="E143" i="1"/>
  <c r="E144" i="1"/>
  <c r="E142" i="1"/>
  <c r="E141" i="1"/>
  <c r="G151" i="1"/>
  <c r="G150" i="1"/>
  <c r="G149" i="1"/>
  <c r="G148" i="1"/>
  <c r="G147" i="1"/>
  <c r="G145" i="1"/>
  <c r="G143" i="1"/>
  <c r="G144" i="1"/>
  <c r="G142" i="1"/>
  <c r="G141" i="1"/>
  <c r="E15" i="3"/>
  <c r="E14" i="3"/>
  <c r="E13" i="3"/>
  <c r="E16" i="3" s="1"/>
  <c r="D15" i="3"/>
  <c r="D14" i="3"/>
  <c r="D13" i="3"/>
  <c r="C15" i="3"/>
  <c r="C14" i="3"/>
  <c r="C13" i="3"/>
  <c r="C16" i="3" s="1"/>
  <c r="D7" i="3"/>
  <c r="C7" i="3"/>
  <c r="E7" i="3" s="1"/>
  <c r="D6" i="3"/>
  <c r="D8" i="3" s="1"/>
  <c r="C6" i="3"/>
  <c r="E6" i="3" l="1"/>
  <c r="E8" i="3" s="1"/>
  <c r="C8" i="3"/>
  <c r="D16" i="3"/>
  <c r="G152" i="1"/>
  <c r="G27" i="1"/>
  <c r="G17" i="1"/>
  <c r="G28" i="1" l="1"/>
  <c r="G54" i="1"/>
  <c r="G53" i="1"/>
  <c r="G52" i="1"/>
  <c r="G51" i="1"/>
  <c r="G50" i="1"/>
  <c r="G49" i="1"/>
  <c r="G48" i="1"/>
  <c r="G47" i="1"/>
  <c r="G37" i="1"/>
  <c r="G36" i="1"/>
  <c r="G35" i="1"/>
  <c r="G34" i="1"/>
  <c r="G33" i="1"/>
  <c r="G44" i="1"/>
  <c r="G43" i="1"/>
  <c r="G45" i="1" s="1"/>
  <c r="G40" i="1"/>
  <c r="G41" i="1" s="1"/>
  <c r="G32" i="1"/>
  <c r="G66" i="1"/>
  <c r="G65" i="1"/>
  <c r="G64" i="1"/>
  <c r="G63" i="1"/>
  <c r="G62" i="1"/>
  <c r="G61" i="1"/>
  <c r="G6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2" i="1"/>
  <c r="G71" i="1"/>
  <c r="G70" i="1"/>
  <c r="G100" i="1"/>
  <c r="G99" i="1"/>
  <c r="G98" i="1"/>
  <c r="G97" i="1"/>
  <c r="G128" i="1"/>
  <c r="G127" i="1"/>
  <c r="G126" i="1"/>
  <c r="G110" i="1"/>
  <c r="G109" i="1"/>
  <c r="G108" i="1"/>
  <c r="G107" i="1"/>
  <c r="G123" i="1"/>
  <c r="G121" i="1"/>
  <c r="G122" i="1"/>
  <c r="G120" i="1"/>
  <c r="G117" i="1"/>
  <c r="G116" i="1"/>
  <c r="G115" i="1"/>
  <c r="G114" i="1"/>
  <c r="G113" i="1"/>
  <c r="G94" i="1"/>
  <c r="G93" i="1"/>
  <c r="G92" i="1"/>
  <c r="F94" i="1"/>
  <c r="F93" i="1"/>
  <c r="F151" i="1"/>
  <c r="H151" i="1" s="1"/>
  <c r="F123" i="1"/>
  <c r="F121" i="1"/>
  <c r="H121" i="1" s="1"/>
  <c r="F108" i="1"/>
  <c r="G129" i="1" l="1"/>
  <c r="G124" i="1"/>
  <c r="G38" i="1"/>
  <c r="G55" i="1"/>
  <c r="G118" i="1"/>
  <c r="G101" i="1"/>
  <c r="G111" i="1"/>
  <c r="G95" i="1"/>
  <c r="H108" i="1"/>
  <c r="H123" i="1"/>
  <c r="H93" i="1"/>
  <c r="H94" i="1"/>
  <c r="G130" i="1" l="1"/>
  <c r="G56" i="1"/>
  <c r="F87" i="1"/>
  <c r="H87" i="1" s="1"/>
  <c r="F22" i="1"/>
  <c r="H22" i="1" s="1"/>
  <c r="F12" i="1"/>
  <c r="H12" i="1" s="1"/>
  <c r="F11" i="1"/>
  <c r="F141" i="1" l="1"/>
  <c r="H141" i="1" s="1"/>
  <c r="F142" i="1"/>
  <c r="H142" i="1" s="1"/>
  <c r="F144" i="1"/>
  <c r="H144" i="1" s="1"/>
  <c r="F143" i="1"/>
  <c r="H143" i="1" s="1"/>
  <c r="F145" i="1"/>
  <c r="H145" i="1" s="1"/>
  <c r="F147" i="1"/>
  <c r="H147" i="1" s="1"/>
  <c r="G73" i="1"/>
  <c r="G67" i="1"/>
  <c r="G90" i="1"/>
  <c r="G102" i="1" s="1"/>
  <c r="F85" i="1"/>
  <c r="H85" i="1" s="1"/>
  <c r="F72" i="1"/>
  <c r="H72" i="1" s="1"/>
  <c r="F71" i="1"/>
  <c r="H71" i="1" s="1"/>
  <c r="F70" i="1"/>
  <c r="H70" i="1" s="1"/>
  <c r="F150" i="1"/>
  <c r="H150" i="1" s="1"/>
  <c r="F64" i="1"/>
  <c r="H64" i="1" s="1"/>
  <c r="F65" i="1"/>
  <c r="H65" i="1" s="1"/>
  <c r="F66" i="1"/>
  <c r="H66" i="1" s="1"/>
  <c r="F63" i="1"/>
  <c r="H63" i="1" s="1"/>
  <c r="F62" i="1"/>
  <c r="H62" i="1" s="1"/>
  <c r="F61" i="1"/>
  <c r="H61" i="1" s="1"/>
  <c r="F60" i="1"/>
  <c r="F88" i="1"/>
  <c r="H88" i="1" s="1"/>
  <c r="F89" i="1"/>
  <c r="H89" i="1" s="1"/>
  <c r="F86" i="1"/>
  <c r="H86" i="1" s="1"/>
  <c r="F84" i="1"/>
  <c r="H84" i="1" s="1"/>
  <c r="F82" i="1"/>
  <c r="H82" i="1" s="1"/>
  <c r="F35" i="1"/>
  <c r="H35" i="1" s="1"/>
  <c r="F36" i="1"/>
  <c r="H36" i="1" s="1"/>
  <c r="F20" i="1"/>
  <c r="H20" i="1" s="1"/>
  <c r="F128" i="1"/>
  <c r="H128" i="1" s="1"/>
  <c r="F120" i="1"/>
  <c r="F122" i="1"/>
  <c r="H122" i="1" s="1"/>
  <c r="F148" i="1"/>
  <c r="H148" i="1" s="1"/>
  <c r="F117" i="1"/>
  <c r="H117" i="1" s="1"/>
  <c r="F115" i="1"/>
  <c r="H115" i="1" s="1"/>
  <c r="F110" i="1"/>
  <c r="H110" i="1" s="1"/>
  <c r="F109" i="1"/>
  <c r="H109" i="1" s="1"/>
  <c r="F100" i="1"/>
  <c r="H100" i="1" s="1"/>
  <c r="F98" i="1"/>
  <c r="H98" i="1" s="1"/>
  <c r="F99" i="1"/>
  <c r="F97" i="1"/>
  <c r="F19" i="1"/>
  <c r="F101" i="1" l="1"/>
  <c r="G133" i="1"/>
  <c r="H19" i="1"/>
  <c r="F124" i="1"/>
  <c r="H60" i="1"/>
  <c r="F67" i="1"/>
  <c r="H67" i="1" s="1"/>
  <c r="H120" i="1"/>
  <c r="F73" i="1"/>
  <c r="H73" i="1" s="1"/>
  <c r="H97" i="1"/>
  <c r="F33" i="1"/>
  <c r="H33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F54" i="1"/>
  <c r="F43" i="1"/>
  <c r="F44" i="1"/>
  <c r="F40" i="1"/>
  <c r="F45" i="1" l="1"/>
  <c r="H45" i="1" s="1"/>
  <c r="F55" i="1"/>
  <c r="H55" i="1" s="1"/>
  <c r="F41" i="1"/>
  <c r="H41" i="1" s="1"/>
  <c r="G136" i="1"/>
  <c r="G138" i="1" s="1"/>
  <c r="H47" i="1"/>
  <c r="H43" i="1"/>
  <c r="H44" i="1"/>
  <c r="H54" i="1"/>
  <c r="H40" i="1"/>
  <c r="F26" i="1" l="1"/>
  <c r="H26" i="1" s="1"/>
  <c r="F25" i="1"/>
  <c r="H25" i="1" s="1"/>
  <c r="F24" i="1"/>
  <c r="H24" i="1" s="1"/>
  <c r="F23" i="1"/>
  <c r="H23" i="1" s="1"/>
  <c r="F21" i="1"/>
  <c r="F27" i="1" l="1"/>
  <c r="H21" i="1"/>
  <c r="F77" i="1"/>
  <c r="F149" i="1"/>
  <c r="F152" i="1" s="1"/>
  <c r="F127" i="1"/>
  <c r="H127" i="1" s="1"/>
  <c r="F126" i="1"/>
  <c r="F129" i="1" s="1"/>
  <c r="F116" i="1"/>
  <c r="H116" i="1" s="1"/>
  <c r="F114" i="1"/>
  <c r="H114" i="1" s="1"/>
  <c r="F113" i="1"/>
  <c r="F107" i="1"/>
  <c r="F111" i="1" s="1"/>
  <c r="F92" i="1"/>
  <c r="F95" i="1" s="1"/>
  <c r="H99" i="1"/>
  <c r="H101" i="1" s="1"/>
  <c r="F83" i="1"/>
  <c r="H83" i="1" s="1"/>
  <c r="F81" i="1"/>
  <c r="H81" i="1" s="1"/>
  <c r="F80" i="1"/>
  <c r="H80" i="1" s="1"/>
  <c r="F79" i="1"/>
  <c r="H79" i="1" s="1"/>
  <c r="F78" i="1"/>
  <c r="H78" i="1" s="1"/>
  <c r="F37" i="1"/>
  <c r="H37" i="1" s="1"/>
  <c r="F34" i="1"/>
  <c r="H34" i="1" s="1"/>
  <c r="F32" i="1"/>
  <c r="F16" i="1"/>
  <c r="H16" i="1" s="1"/>
  <c r="F15" i="1"/>
  <c r="H15" i="1" s="1"/>
  <c r="F14" i="1"/>
  <c r="H14" i="1" s="1"/>
  <c r="F13" i="1"/>
  <c r="H13" i="1" s="1"/>
  <c r="F9" i="1"/>
  <c r="H11" i="1"/>
  <c r="F10" i="1"/>
  <c r="F38" i="1" l="1"/>
  <c r="F56" i="1" s="1"/>
  <c r="H56" i="1" s="1"/>
  <c r="F17" i="1"/>
  <c r="H9" i="1"/>
  <c r="H149" i="1"/>
  <c r="H152" i="1"/>
  <c r="H111" i="1"/>
  <c r="F90" i="1"/>
  <c r="F102" i="1" s="1"/>
  <c r="H102" i="1" s="1"/>
  <c r="F118" i="1"/>
  <c r="F130" i="1" s="1"/>
  <c r="H27" i="1"/>
  <c r="H126" i="1"/>
  <c r="H92" i="1"/>
  <c r="H95" i="1" s="1"/>
  <c r="H107" i="1"/>
  <c r="H32" i="1"/>
  <c r="H113" i="1"/>
  <c r="H77" i="1"/>
  <c r="H10" i="1"/>
  <c r="H38" i="1" l="1"/>
  <c r="F28" i="1"/>
  <c r="F133" i="1" s="1"/>
  <c r="F136" i="1" s="1"/>
  <c r="F138" i="1" s="1"/>
  <c r="H17" i="1"/>
  <c r="H90" i="1"/>
  <c r="H118" i="1"/>
  <c r="H129" i="1"/>
  <c r="H28" i="1" l="1"/>
  <c r="H124" i="1"/>
  <c r="H130" i="1" l="1"/>
  <c r="H133" i="1" l="1"/>
  <c r="H138" i="1" l="1"/>
  <c r="H136" i="1"/>
</calcChain>
</file>

<file path=xl/sharedStrings.xml><?xml version="1.0" encoding="utf-8"?>
<sst xmlns="http://schemas.openxmlformats.org/spreadsheetml/2006/main" count="301" uniqueCount="286">
  <si>
    <t>Natečajna naloga</t>
  </si>
  <si>
    <t>Natečajni predlog</t>
  </si>
  <si>
    <t>Sklop</t>
  </si>
  <si>
    <t>Namembnost prostorov</t>
  </si>
  <si>
    <t>Število</t>
  </si>
  <si>
    <t>Razlika                  (m2)</t>
  </si>
  <si>
    <t>Negovalna kopalnica</t>
  </si>
  <si>
    <t>Prostor za umazano perilo in čistila</t>
  </si>
  <si>
    <t>Dnevni prostor z jedilnico</t>
  </si>
  <si>
    <t>SKUPNI PROSTORI</t>
  </si>
  <si>
    <t>Prostor za duhovno oskrbo</t>
  </si>
  <si>
    <t>Tajništvo</t>
  </si>
  <si>
    <t>Šivalnica in likalnica</t>
  </si>
  <si>
    <t>KOMUNIKACIJE</t>
  </si>
  <si>
    <t>PROSTORI ZA ZAPOSLENE</t>
  </si>
  <si>
    <t>Čakalnica</t>
  </si>
  <si>
    <t>SPLOŠNA AMBULANTA</t>
  </si>
  <si>
    <t>Prostor za administrativno delo medicinske sestre</t>
  </si>
  <si>
    <t>DELOVNA TERAPIJA</t>
  </si>
  <si>
    <t>FIZIOTERAPIJA</t>
  </si>
  <si>
    <t xml:space="preserve">Splošna ambulanta / prostor za medicinsko delo </t>
  </si>
  <si>
    <t>Vodja računovodstva</t>
  </si>
  <si>
    <t xml:space="preserve">Prostor za sproščanje in vadbo zaposlenih </t>
  </si>
  <si>
    <t>PRALNICA</t>
  </si>
  <si>
    <t>TEHNIČNI PROSTORI</t>
  </si>
  <si>
    <t>Gospodarsko dvorišče (2 PM + manipulacijski prostor)</t>
  </si>
  <si>
    <t>Ekološki otok (zbiranje komunalnih odpadkov in ostalih odpadkov glede na vrsto)</t>
  </si>
  <si>
    <t>ZUNANJE POVRŠINE***</t>
  </si>
  <si>
    <t>Večnamenski prostor z jedilnico</t>
  </si>
  <si>
    <t>Prostor za poslovitev od pokojnega</t>
  </si>
  <si>
    <t>Pisarna zdravstvena nega</t>
  </si>
  <si>
    <t>Pisarna organizacija prehrane</t>
  </si>
  <si>
    <t xml:space="preserve">Čajna kuhinja </t>
  </si>
  <si>
    <t>Arhiv</t>
  </si>
  <si>
    <t>Toplotna postaja**</t>
  </si>
  <si>
    <t>Strojnica (klimati)**</t>
  </si>
  <si>
    <t>Pisarna za socialno delo</t>
  </si>
  <si>
    <t>“</t>
  </si>
  <si>
    <t>Frizer in pediker</t>
  </si>
  <si>
    <t>Čajna kuhinja gospodinjske skupine</t>
  </si>
  <si>
    <t>Osrednji večnamenski prostor gospodinjske skupine</t>
  </si>
  <si>
    <r>
      <t xml:space="preserve">GOSPODINJSKE SKUPINE </t>
    </r>
    <r>
      <rPr>
        <b/>
        <sz val="11"/>
        <color theme="1"/>
        <rFont val="Calibri"/>
        <family val="2"/>
        <scheme val="minor"/>
      </rPr>
      <t>( skupaj največ 156 stanovalcev)</t>
    </r>
  </si>
  <si>
    <t>Dvoposteljna soba (21 m2 + 4.5 m2 kopalnica) / 8 uporabnikov</t>
  </si>
  <si>
    <t>Osrednji večnamenski prostor gospodinjske skupine(dementni)</t>
  </si>
  <si>
    <t>Shramba za čisto perilo</t>
  </si>
  <si>
    <t>Zunanje površine na terenu (gospodinjska skupina dementni)***</t>
  </si>
  <si>
    <t xml:space="preserve">Ordinacija z garderobo in sanitarijami za zdravnika  </t>
  </si>
  <si>
    <t>Prostor za hrambo zdravil / en centralni prostor za celoten dom (sprejem zdravil, shranjevanje zdravil, shranjevanje neuporabnih oziroma odpadnih zdravil)</t>
  </si>
  <si>
    <t xml:space="preserve">Prostor za zbiranje nenevarnih odpadkov in umazanega perila </t>
  </si>
  <si>
    <t>Čakalnica (lahko tudi v sklopu razširjenega hodnika)</t>
  </si>
  <si>
    <t>Sanitarije uprava (Ž, M)</t>
  </si>
  <si>
    <t>Sanitarije obiskovalci (Ž/INV, M)</t>
  </si>
  <si>
    <t>Sanitarije za zaposlene  / v vsaki etaži)*</t>
  </si>
  <si>
    <t>Pisarna vodje kuhinje</t>
  </si>
  <si>
    <t>Čajna kuhinja</t>
  </si>
  <si>
    <t xml:space="preserve">Prostor za opremo in delovne pripomočke z delovnim prostorom za zaposlene </t>
  </si>
  <si>
    <t>DODATNE STORITVENE DEJAVNOSTI</t>
  </si>
  <si>
    <t>*** Glede na predlagano zasnovo.</t>
  </si>
  <si>
    <t>Prostor za agregat (ograjen)</t>
  </si>
  <si>
    <t>Sprejem in sortiranje umazanega perila</t>
  </si>
  <si>
    <t>Pranje in sušenje perila</t>
  </si>
  <si>
    <t>Shramba čistega perila</t>
  </si>
  <si>
    <t>Shramba za detergente/čistila</t>
  </si>
  <si>
    <t>F</t>
  </si>
  <si>
    <t>Skladišča in hladilnice</t>
  </si>
  <si>
    <t>F.1</t>
  </si>
  <si>
    <t>F.1.1</t>
  </si>
  <si>
    <t>F.1.2</t>
  </si>
  <si>
    <t>F.1.3</t>
  </si>
  <si>
    <t>F.1.4</t>
  </si>
  <si>
    <t>Garderobe s tuši in sanitarijami za zaposlene, ločene po spolu (12 zaposlenih)</t>
  </si>
  <si>
    <t>F.2</t>
  </si>
  <si>
    <t>F.2.1</t>
  </si>
  <si>
    <t>F.2.2</t>
  </si>
  <si>
    <t>F.2.3</t>
  </si>
  <si>
    <t>F.2.4</t>
  </si>
  <si>
    <t>F.3</t>
  </si>
  <si>
    <t>F.3.1</t>
  </si>
  <si>
    <t>F.3.2</t>
  </si>
  <si>
    <t>F.3.3</t>
  </si>
  <si>
    <t>F.3.4</t>
  </si>
  <si>
    <t>F.4.</t>
  </si>
  <si>
    <t>F.4.3</t>
  </si>
  <si>
    <t>F.4.2</t>
  </si>
  <si>
    <t>F.4.1</t>
  </si>
  <si>
    <t>SKUPAJ TEHNIČNI PROSTORI (F.4.)</t>
  </si>
  <si>
    <t>Delavnica za hišnika in shramba orodja</t>
  </si>
  <si>
    <t>Kuhinja</t>
  </si>
  <si>
    <t>G.</t>
  </si>
  <si>
    <t>Prostori za zbiranje odpadkov</t>
  </si>
  <si>
    <t>ZP</t>
  </si>
  <si>
    <t>ZP.1</t>
  </si>
  <si>
    <t>ZP.2</t>
  </si>
  <si>
    <t>ZP.3</t>
  </si>
  <si>
    <t>ZP.4</t>
  </si>
  <si>
    <t>ZP.5</t>
  </si>
  <si>
    <t>ZP.6</t>
  </si>
  <si>
    <t>ZP.7</t>
  </si>
  <si>
    <t>ZP.8</t>
  </si>
  <si>
    <t>ZP.9</t>
  </si>
  <si>
    <t>ZP.10</t>
  </si>
  <si>
    <r>
      <t>Utrjene površine</t>
    </r>
    <r>
      <rPr>
        <sz val="11"/>
        <color theme="1"/>
        <rFont val="Calibri"/>
        <family val="2"/>
        <charset val="238"/>
        <scheme val="minor"/>
      </rPr>
      <t>***</t>
    </r>
  </si>
  <si>
    <t>E</t>
  </si>
  <si>
    <t>E.1</t>
  </si>
  <si>
    <t>E.1.1</t>
  </si>
  <si>
    <t>E.1.2</t>
  </si>
  <si>
    <t>E.1.3</t>
  </si>
  <si>
    <t>E.1.4</t>
  </si>
  <si>
    <t>E.1.5</t>
  </si>
  <si>
    <t>E.1.6</t>
  </si>
  <si>
    <t>E.1.7</t>
  </si>
  <si>
    <t>E.1.8</t>
  </si>
  <si>
    <t>E.1.9</t>
  </si>
  <si>
    <t>E.1.10</t>
  </si>
  <si>
    <t>E.1.11</t>
  </si>
  <si>
    <t>E.1.12</t>
  </si>
  <si>
    <t>E.1.13</t>
  </si>
  <si>
    <t>SKUPAJ UPRAVA (E.1)</t>
  </si>
  <si>
    <t>E.2</t>
  </si>
  <si>
    <t>E.3</t>
  </si>
  <si>
    <t>E.2.1</t>
  </si>
  <si>
    <t>Garderoba za zaposlene, študente/dijake s sanitarijami in tuši (Ž)</t>
  </si>
  <si>
    <t>Garderoba za zaposlene, študente/dijake s sanitarijami in tuši (M)</t>
  </si>
  <si>
    <t>E.2.2</t>
  </si>
  <si>
    <t>E.2.3</t>
  </si>
  <si>
    <t xml:space="preserve">Garderoba za mentorje s sanitarijami in tuši </t>
  </si>
  <si>
    <t>SKUPAJ GARDEROBNI PROSTORI ZAPOSLENI (E.2)</t>
  </si>
  <si>
    <t>E.3.1</t>
  </si>
  <si>
    <t>Čajna kuhinja zaposleni (v vsaki etaži)*</t>
  </si>
  <si>
    <t>E.3.2</t>
  </si>
  <si>
    <t>E.3.3</t>
  </si>
  <si>
    <t>E.3.4</t>
  </si>
  <si>
    <t>GARDEROBNI PROSTORI ZAPOSLENI</t>
  </si>
  <si>
    <t>SKUPAJ DRUGI PROSTORI ZAPOSLENI (E.3)</t>
  </si>
  <si>
    <t>UPRAVA</t>
  </si>
  <si>
    <t>SKUPAJ GOSPODARSKI, POMOŽNI, TEHNIČNI PROSTORI (F)</t>
  </si>
  <si>
    <t>Sejna soba</t>
  </si>
  <si>
    <t>Računovodstvo</t>
  </si>
  <si>
    <t>SKUPAJ PROSTORI ZA ZAPOSLENE ( E)</t>
  </si>
  <si>
    <t>C.1</t>
  </si>
  <si>
    <t>D.1</t>
  </si>
  <si>
    <t>D.2</t>
  </si>
  <si>
    <t>D.3</t>
  </si>
  <si>
    <t>D</t>
  </si>
  <si>
    <t>C</t>
  </si>
  <si>
    <t>C.2</t>
  </si>
  <si>
    <t>C.3</t>
  </si>
  <si>
    <t>C.4</t>
  </si>
  <si>
    <t>C.5</t>
  </si>
  <si>
    <t>C.6</t>
  </si>
  <si>
    <t>C.7</t>
  </si>
  <si>
    <t>A</t>
  </si>
  <si>
    <t>A.1</t>
  </si>
  <si>
    <t>A.2</t>
  </si>
  <si>
    <t>SKUPAJ DNEVNI CENTER (C)</t>
  </si>
  <si>
    <t>SKUPAJ DODATNE STORITVENE DEJAVNOSTI (D)</t>
  </si>
  <si>
    <t>DNEVNI CENTER / DNEVNA OBLIKA DOMA</t>
  </si>
  <si>
    <t>B</t>
  </si>
  <si>
    <t>B.1</t>
  </si>
  <si>
    <t>B.2</t>
  </si>
  <si>
    <t>B.3</t>
  </si>
  <si>
    <t>B.4</t>
  </si>
  <si>
    <t>B.1.1</t>
  </si>
  <si>
    <t>Glavna avla z vhodnim vetrolovom in recepcijo</t>
  </si>
  <si>
    <t>B.1.2</t>
  </si>
  <si>
    <t>B.1.3</t>
  </si>
  <si>
    <t>B.1.4</t>
  </si>
  <si>
    <t>B.1.5</t>
  </si>
  <si>
    <t>Prostor za delovno terapijo (s kabinetom terapevta)</t>
  </si>
  <si>
    <t>B.2.1</t>
  </si>
  <si>
    <t>B.3.1</t>
  </si>
  <si>
    <t>Prostor za fizioterapijo (s kabinetom terapevta)</t>
  </si>
  <si>
    <t>B.3.2</t>
  </si>
  <si>
    <t>SKUPAJ DELOVNA TERAPIJA (B.2)</t>
  </si>
  <si>
    <t>OSREDNJI SKUPNI PROSTORI</t>
  </si>
  <si>
    <t>SKUPAJ  FIZIOTERAPIJA (B.3)</t>
  </si>
  <si>
    <t>SKUPAJ OSREDNJI SKUPNI PROSTORI (B.1)</t>
  </si>
  <si>
    <t>B.4.1</t>
  </si>
  <si>
    <t>B.4.2</t>
  </si>
  <si>
    <t>B.4.3</t>
  </si>
  <si>
    <t>B.4.4</t>
  </si>
  <si>
    <t>B.4.5</t>
  </si>
  <si>
    <t>B.4.6</t>
  </si>
  <si>
    <t>Prostor za zabojnik za infektivne odpadke</t>
  </si>
  <si>
    <t>B.4.7</t>
  </si>
  <si>
    <t>B.4.8</t>
  </si>
  <si>
    <t>SKUPAJ SPLOŠNA AMBULANTA (B.4)</t>
  </si>
  <si>
    <t>SKUPAJ SKUPNI PROSTORI (B)</t>
  </si>
  <si>
    <t>SKUPAJ PRALNICA (F.2)</t>
  </si>
  <si>
    <t>SKUPAJ A + B + C + D + E + F</t>
  </si>
  <si>
    <t>SKUPAJ GOSPODINJSKE SKUPINE (A.1)</t>
  </si>
  <si>
    <t>A.1.1</t>
  </si>
  <si>
    <t>A.1.2</t>
  </si>
  <si>
    <t>A.1.3</t>
  </si>
  <si>
    <t>A.1.4</t>
  </si>
  <si>
    <t>A.1.5</t>
  </si>
  <si>
    <t>A.1.6</t>
  </si>
  <si>
    <t>A.1.7</t>
  </si>
  <si>
    <t>A.1.8</t>
  </si>
  <si>
    <t>Delovni prostor za sestro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</si>
  <si>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</si>
  <si>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</si>
  <si>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</si>
  <si>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</si>
  <si>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</si>
  <si>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</si>
  <si>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</si>
  <si>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</si>
  <si>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SKUPAJ GOSPODINJSKE SKUPINE ZA DEMENTNE (A.2)</t>
  </si>
  <si>
    <t>SKUPAJ GOSPODINJSKE SKUPINE (A)</t>
  </si>
  <si>
    <t>B.1.6</t>
  </si>
  <si>
    <t>GOSPODINJSKE SKUPINE / skupaj največ 120 stanovalcev (6 skupin, 20 stanovalcev na skupino)</t>
  </si>
  <si>
    <t>SKUPAJ ZUNANJE POVRŠINE (ZP)</t>
  </si>
  <si>
    <t>DOM STAREJŠIH LIVADE IZOLA / TABELA PROSTOROV IN POVRŠIN</t>
  </si>
  <si>
    <t>GOSPODINJSKE SKUPINE ZA DEMENTNE / skupaj največ 36 stanovalcev (3 skupine, največ 12 stanovalcev na skupino)</t>
  </si>
  <si>
    <t>m2</t>
  </si>
  <si>
    <t>0,4*</t>
  </si>
  <si>
    <t xml:space="preserve">FAKTOR ZAZIDANOSTI FZ </t>
  </si>
  <si>
    <t>FAKTOR ZELENIH POVRŠIN FZP***</t>
  </si>
  <si>
    <t>1,2**</t>
  </si>
  <si>
    <t>Površina zelenih površin za FZP</t>
  </si>
  <si>
    <t xml:space="preserve">DOM STAREJŠIH LIVADE IZOLA / URBANISTIČNI FAKTORJI </t>
  </si>
  <si>
    <t>DOM STAREJŠIH LIVADE IZOLA / OCENA INVESTICIJE</t>
  </si>
  <si>
    <t>STAVBA</t>
  </si>
  <si>
    <t>BTP m2</t>
  </si>
  <si>
    <t>nadzemne etaže</t>
  </si>
  <si>
    <t>SKUPAJ</t>
  </si>
  <si>
    <t>opombe</t>
  </si>
  <si>
    <t>Del stavbe</t>
  </si>
  <si>
    <t>Parkirne površine</t>
  </si>
  <si>
    <t xml:space="preserve">Utrjene površine </t>
  </si>
  <si>
    <t>Zelene površine</t>
  </si>
  <si>
    <t>Tip površin</t>
  </si>
  <si>
    <t xml:space="preserve">Bruto zazidana površina za FZ </t>
  </si>
  <si>
    <t>GOSPODARSKI, SERVISNI, TEHNIČNI PROSTORI</t>
  </si>
  <si>
    <t xml:space="preserve">Glavni prostor za opremo za čiščenje in hrambo čistil  </t>
  </si>
  <si>
    <t>Zelene (parkovne) površine***</t>
  </si>
  <si>
    <t>Parkiranje koles (20 PM za navadna kolesa, 5 PM za električna kolesa)</t>
  </si>
  <si>
    <t xml:space="preserve">FAKTOR IZRABE FI </t>
  </si>
  <si>
    <t>0,3***</t>
  </si>
  <si>
    <t>Investicija*</t>
  </si>
  <si>
    <t>Eur/m2*</t>
  </si>
  <si>
    <t>* DDV ni vključen.</t>
  </si>
  <si>
    <t>ZUNANJE POVRŠINE**</t>
  </si>
  <si>
    <t>** Skupna vrednost površin mora ustrezati seštevku v razdelku zunanjih površin (ZP) v Tabeli površin prostorov.</t>
  </si>
  <si>
    <t>* Faktor zazidanosti je podan za celotno območje C3. Izračun FZ za natečajno območje je informativen.</t>
  </si>
  <si>
    <t>Neto površina (m2)</t>
  </si>
  <si>
    <t>Neto površina skupaj        (m2)</t>
  </si>
  <si>
    <r>
      <t>DRUGI PROSTORI ZAPOSLENI</t>
    </r>
    <r>
      <rPr>
        <b/>
        <sz val="11"/>
        <rFont val="Calibri (Body)"/>
      </rPr>
      <t xml:space="preserve"> </t>
    </r>
    <r>
      <rPr>
        <b/>
        <sz val="11"/>
        <rFont val="Calibri"/>
        <family val="2"/>
        <charset val="238"/>
        <scheme val="minor"/>
      </rPr>
      <t>(POVEZANI S PROSTORI GOSPODINJSKE SKUPINE)</t>
    </r>
  </si>
  <si>
    <t xml:space="preserve">CENTRALNA KUHINJA </t>
  </si>
  <si>
    <t>*Število prostorov se predvidi glede na tlorisno zasnovo.</t>
  </si>
  <si>
    <t xml:space="preserve">Neto površina                (m2)            SIST ISO 9836 
</t>
  </si>
  <si>
    <t>Dvoposteljna soba (21 m2 + 4.5 m2 kopalnica) / 24 stanovalcev</t>
  </si>
  <si>
    <t>Sanitarije za obiskovalce M, Ž, INV (ob glavni avli)</t>
  </si>
  <si>
    <t>Pisarna direktorja</t>
  </si>
  <si>
    <t>Pisarna pomočnika direktorja</t>
  </si>
  <si>
    <t>SKUPAJ CENTRALNA KUHINJA (F.1)</t>
  </si>
  <si>
    <t>SERVISNI PROSTORI</t>
  </si>
  <si>
    <t>Hodniki, stopnišča, dvigala (25%)</t>
  </si>
  <si>
    <t>SKUPAJ OBJEKT (A + B  + C + D + E + F + G)</t>
  </si>
  <si>
    <t>Zunanje površine strešne terase (gospodinjska skupina)***</t>
  </si>
  <si>
    <t>Zunanje površine strešne terase, 60 m2/skupino (gospodinjska skupina dementni)***</t>
  </si>
  <si>
    <t>Enoposteljna soba (16 m2 + 4.5 m2 kopalnica) / 96 stanovalcev</t>
  </si>
  <si>
    <t>Enoposteljna soba (16 m2 + 4.5m2 kopalnica) / 28 stanovalcev</t>
  </si>
  <si>
    <t>Čisti delovni prostor - priročno skladišče</t>
  </si>
  <si>
    <t>Garderoba za uporabnike dnevnega centra</t>
  </si>
  <si>
    <t>Prostor za počitek uporabnikov dnevnega centra</t>
  </si>
  <si>
    <t>Sanitarije za uporabnike dnevnega centra (primerna za invalide)</t>
  </si>
  <si>
    <t>Kavarna s skladiščem pijač in trgovinico</t>
  </si>
  <si>
    <t>Prostor za skupnostne storitve</t>
  </si>
  <si>
    <t>Prostor za odmik zaposlenih / v vsaki etaži)</t>
  </si>
  <si>
    <t>Prostor za vzdrževanje in hrambo čistilne opreme (v vsaki etaži)</t>
  </si>
  <si>
    <t>Skladišče pripomočkov in osebne varovalne opreme</t>
  </si>
  <si>
    <t>**Ocenjena velikost</t>
  </si>
  <si>
    <r>
      <t>Bruto tlorisna površina vseh</t>
    </r>
    <r>
      <rPr>
        <i/>
        <sz val="12"/>
        <color theme="1"/>
        <rFont val="Calibri"/>
        <family val="2"/>
        <scheme val="minor"/>
      </rPr>
      <t xml:space="preserve">etaž za FI </t>
    </r>
  </si>
  <si>
    <t>SKUPAJ SERVISNI PROSTORI (F.3)</t>
  </si>
  <si>
    <t>podzemne etaže</t>
  </si>
  <si>
    <t xml:space="preserve">***Faktor zelenih površin za območja z namensko rabo CU je podan v osnutku OPN Občine Izola. </t>
  </si>
  <si>
    <t>** Faktor izkoriščenosti zemljišča je podan za celotno območje C. Izračun FI za natečajno območje je informativen.</t>
  </si>
  <si>
    <t>Površina natečajnega območja je 6.846 m2. (Vir: Piso)</t>
  </si>
  <si>
    <t>Vstopno dvorišče (2 PM + manipulacijski prostor)</t>
  </si>
  <si>
    <t>Parkiranje (najmanj 20 PM/16 PM motorna vozila, 2 PM električna vozila, 2 PM za invalide)/parkirno mesto z vozno potjo</t>
  </si>
  <si>
    <t>F.2.5</t>
  </si>
  <si>
    <t>ZP.11</t>
  </si>
  <si>
    <t>površina v m2**</t>
  </si>
  <si>
    <t>Sanitarije za obiskovalce v vsaki etaži (M, Ž/INV)*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</si>
</sst>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 (Body)"/>
    </font>
    <font>
      <sz val="9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0"/>
      <color theme="5"/>
      <name val="Calibri"/>
      <family val="2"/>
      <charset val="238"/>
      <scheme val="minor"/>
    </font>
    <font>
      <b/>
      <sz val="10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rgb="FFED7D31"/>
      <name val="Calibri"/>
      <family val="2"/>
      <scheme val="minor"/>
    </font>
    <font>
      <sz val="10"/>
      <color rgb="FF00B050"/>
      <name val="Calibri (Body)"/>
    </font>
    <font>
      <sz val="9"/>
      <color rgb="FF00B050"/>
      <name val="Calibri"/>
      <family val="2"/>
      <charset val="238"/>
      <scheme val="minor"/>
    </font>
    <font>
      <sz val="10"/>
      <color rgb="FFFF0000"/>
      <name val="Calibri (Body)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 (Body)"/>
    </font>
    <font>
      <sz val="12"/>
      <name val="Calibri"/>
      <family val="2"/>
      <scheme val="minor"/>
    </font>
    <font>
      <b/>
      <sz val="11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9" fillId="0" borderId="0" xfId="0" applyFont="1"/>
    <xf numFmtId="2" fontId="0" fillId="0" borderId="0" xfId="0" applyNumberFormat="1"/>
    <xf numFmtId="0" fontId="9" fillId="0" borderId="15" xfId="0" applyFont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164" fontId="0" fillId="0" borderId="0" xfId="0" applyNumberFormat="1"/>
    <xf numFmtId="164" fontId="10" fillId="0" borderId="28" xfId="0" applyNumberFormat="1" applyFont="1" applyBorder="1" applyAlignment="1">
      <alignment horizontal="right" vertical="top" wrapText="1"/>
    </xf>
    <xf numFmtId="0" fontId="20" fillId="0" borderId="0" xfId="0" applyFo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7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0" fontId="21" fillId="0" borderId="0" xfId="0" applyFont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0" fontId="16" fillId="0" borderId="0" xfId="0" applyFont="1"/>
    <xf numFmtId="164" fontId="18" fillId="0" borderId="0" xfId="0" applyNumberFormat="1" applyFont="1" applyAlignment="1">
      <alignment wrapText="1"/>
    </xf>
    <xf numFmtId="0" fontId="24" fillId="0" borderId="0" xfId="0" applyFont="1"/>
    <xf numFmtId="0" fontId="22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164" fontId="10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27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8" fillId="0" borderId="0" xfId="0" applyNumberFormat="1" applyFont="1"/>
    <xf numFmtId="0" fontId="31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0" fontId="23" fillId="0" borderId="0" xfId="0" applyFont="1"/>
    <xf numFmtId="164" fontId="24" fillId="0" borderId="0" xfId="0" applyNumberFormat="1" applyFont="1" applyAlignment="1">
      <alignment wrapText="1"/>
    </xf>
    <xf numFmtId="0" fontId="25" fillId="0" borderId="0" xfId="0" applyFont="1"/>
    <xf numFmtId="0" fontId="30" fillId="0" borderId="0" xfId="0" applyFont="1" applyAlignment="1">
      <alignment wrapText="1"/>
    </xf>
    <xf numFmtId="0" fontId="33" fillId="0" borderId="0" xfId="0" applyFont="1" applyAlignment="1">
      <alignment horizontal="left" vertical="top" wrapText="1"/>
    </xf>
    <xf numFmtId="0" fontId="9" fillId="0" borderId="39" xfId="0" applyFont="1" applyBorder="1" applyAlignment="1">
      <alignment vertical="top"/>
    </xf>
    <xf numFmtId="0" fontId="10" fillId="0" borderId="38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2" fillId="0" borderId="23" xfId="0" applyFont="1" applyBorder="1" applyAlignment="1">
      <alignment wrapText="1"/>
    </xf>
    <xf numFmtId="0" fontId="1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2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left" vertical="top" wrapText="1"/>
    </xf>
    <xf numFmtId="0" fontId="28" fillId="0" borderId="0" xfId="0" applyFont="1"/>
    <xf numFmtId="0" fontId="29" fillId="0" borderId="0" xfId="0" applyFont="1" applyAlignment="1">
      <alignment wrapText="1"/>
    </xf>
    <xf numFmtId="0" fontId="10" fillId="0" borderId="3" xfId="0" applyFont="1" applyBorder="1" applyAlignment="1">
      <alignment horizontal="right" vertical="top" wrapText="1"/>
    </xf>
    <xf numFmtId="164" fontId="12" fillId="0" borderId="0" xfId="0" applyNumberFormat="1" applyFont="1" applyAlignment="1">
      <alignment wrapText="1"/>
    </xf>
    <xf numFmtId="0" fontId="10" fillId="0" borderId="0" xfId="0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horizontal="left" vertical="top" wrapText="1"/>
    </xf>
    <xf numFmtId="0" fontId="10" fillId="0" borderId="16" xfId="0" applyFont="1" applyBorder="1" applyAlignment="1">
      <alignment horizontal="right" vertical="top" wrapText="1"/>
    </xf>
    <xf numFmtId="0" fontId="10" fillId="0" borderId="26" xfId="0" applyFont="1" applyBorder="1" applyAlignment="1">
      <alignment horizontal="right" vertical="top" wrapText="1"/>
    </xf>
    <xf numFmtId="164" fontId="7" fillId="4" borderId="2" xfId="0" applyNumberFormat="1" applyFont="1" applyFill="1" applyBorder="1" applyAlignment="1">
      <alignment horizontal="right" vertical="top" wrapText="1"/>
    </xf>
    <xf numFmtId="0" fontId="10" fillId="0" borderId="38" xfId="0" applyFont="1" applyBorder="1" applyAlignment="1">
      <alignment horizontal="right" vertical="top" wrapText="1"/>
    </xf>
    <xf numFmtId="164" fontId="7" fillId="4" borderId="29" xfId="0" applyNumberFormat="1" applyFont="1" applyFill="1" applyBorder="1" applyAlignment="1">
      <alignment horizontal="right" vertical="top" wrapText="1"/>
    </xf>
    <xf numFmtId="0" fontId="5" fillId="0" borderId="34" xfId="0" applyFont="1" applyBorder="1" applyAlignment="1">
      <alignment vertical="top" wrapText="1"/>
    </xf>
    <xf numFmtId="0" fontId="11" fillId="0" borderId="34" xfId="0" applyFont="1" applyBorder="1" applyAlignment="1">
      <alignment horizontal="right" vertical="top" wrapText="1"/>
    </xf>
    <xf numFmtId="164" fontId="11" fillId="0" borderId="34" xfId="0" applyNumberFormat="1" applyFont="1" applyBorder="1" applyAlignment="1">
      <alignment horizontal="right" vertical="top" wrapText="1"/>
    </xf>
    <xf numFmtId="164" fontId="7" fillId="0" borderId="34" xfId="0" applyNumberFormat="1" applyFont="1" applyBorder="1" applyAlignment="1">
      <alignment horizontal="right" vertical="top" wrapText="1"/>
    </xf>
    <xf numFmtId="164" fontId="9" fillId="0" borderId="34" xfId="0" applyNumberFormat="1" applyFont="1" applyBorder="1" applyAlignment="1">
      <alignment vertical="top" wrapText="1"/>
    </xf>
    <xf numFmtId="164" fontId="8" fillId="0" borderId="34" xfId="0" applyNumberFormat="1" applyFont="1" applyBorder="1"/>
    <xf numFmtId="0" fontId="11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6" fillId="0" borderId="1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7" fillId="0" borderId="5" xfId="0" applyFont="1" applyBorder="1" applyAlignment="1">
      <alignment horizontal="left" vertical="top" wrapText="1"/>
    </xf>
    <xf numFmtId="0" fontId="4" fillId="0" borderId="34" xfId="0" applyFont="1" applyBorder="1"/>
    <xf numFmtId="164" fontId="4" fillId="0" borderId="34" xfId="0" applyNumberFormat="1" applyFont="1" applyBorder="1"/>
    <xf numFmtId="164" fontId="0" fillId="0" borderId="34" xfId="0" applyNumberFormat="1" applyBorder="1"/>
    <xf numFmtId="0" fontId="40" fillId="0" borderId="34" xfId="0" applyFont="1" applyBorder="1" applyAlignment="1">
      <alignment horizontal="left" vertical="top" wrapText="1"/>
    </xf>
    <xf numFmtId="164" fontId="7" fillId="4" borderId="14" xfId="0" applyNumberFormat="1" applyFont="1" applyFill="1" applyBorder="1" applyAlignment="1">
      <alignment horizontal="right" vertical="top" wrapText="1"/>
    </xf>
    <xf numFmtId="0" fontId="5" fillId="0" borderId="3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35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64" fontId="35" fillId="4" borderId="2" xfId="0" applyNumberFormat="1" applyFont="1" applyFill="1" applyBorder="1" applyAlignment="1">
      <alignment horizontal="right" vertical="top" wrapText="1"/>
    </xf>
    <xf numFmtId="0" fontId="42" fillId="0" borderId="0" xfId="0" applyFont="1" applyAlignment="1">
      <alignment horizontal="left" vertical="top" wrapText="1"/>
    </xf>
    <xf numFmtId="0" fontId="43" fillId="0" borderId="0" xfId="0" applyFont="1"/>
    <xf numFmtId="0" fontId="0" fillId="0" borderId="26" xfId="0" applyBorder="1"/>
    <xf numFmtId="0" fontId="0" fillId="0" borderId="39" xfId="0" applyBorder="1"/>
    <xf numFmtId="0" fontId="0" fillId="0" borderId="7" xfId="0" applyBorder="1"/>
    <xf numFmtId="0" fontId="0" fillId="0" borderId="19" xfId="0" applyBorder="1"/>
    <xf numFmtId="0" fontId="43" fillId="0" borderId="51" xfId="0" applyFont="1" applyBorder="1" applyAlignment="1">
      <alignment wrapText="1"/>
    </xf>
    <xf numFmtId="0" fontId="43" fillId="0" borderId="51" xfId="0" applyFont="1" applyBorder="1"/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7" borderId="18" xfId="0" applyFill="1" applyBorder="1"/>
    <xf numFmtId="0" fontId="0" fillId="7" borderId="40" xfId="0" applyFill="1" applyBorder="1"/>
    <xf numFmtId="0" fontId="44" fillId="0" borderId="0" xfId="0" applyFont="1"/>
    <xf numFmtId="0" fontId="16" fillId="0" borderId="26" xfId="0" applyFont="1" applyBorder="1"/>
    <xf numFmtId="0" fontId="16" fillId="0" borderId="26" xfId="0" applyFont="1" applyBorder="1" applyAlignment="1">
      <alignment horizontal="right"/>
    </xf>
    <xf numFmtId="2" fontId="0" fillId="7" borderId="26" xfId="0" applyNumberFormat="1" applyFill="1" applyBorder="1"/>
    <xf numFmtId="0" fontId="16" fillId="3" borderId="46" xfId="0" applyFont="1" applyFill="1" applyBorder="1"/>
    <xf numFmtId="0" fontId="16" fillId="0" borderId="26" xfId="0" applyFont="1" applyBorder="1" applyAlignment="1">
      <alignment horizontal="center"/>
    </xf>
    <xf numFmtId="0" fontId="45" fillId="0" borderId="0" xfId="0" applyFont="1"/>
    <xf numFmtId="0" fontId="5" fillId="0" borderId="5" xfId="0" applyFont="1" applyBorder="1" applyAlignment="1">
      <alignment vertical="top" wrapText="1"/>
    </xf>
    <xf numFmtId="2" fontId="46" fillId="7" borderId="26" xfId="0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right" vertical="top" wrapText="1"/>
    </xf>
    <xf numFmtId="164" fontId="11" fillId="0" borderId="5" xfId="0" applyNumberFormat="1" applyFont="1" applyBorder="1" applyAlignment="1">
      <alignment horizontal="right" vertical="top" wrapText="1"/>
    </xf>
    <xf numFmtId="164" fontId="9" fillId="0" borderId="5" xfId="0" applyNumberFormat="1" applyFont="1" applyBorder="1" applyAlignment="1">
      <alignment vertical="top" wrapText="1"/>
    </xf>
    <xf numFmtId="164" fontId="8" fillId="0" borderId="5" xfId="0" applyNumberFormat="1" applyFont="1" applyBorder="1"/>
    <xf numFmtId="0" fontId="5" fillId="5" borderId="23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 wrapText="1"/>
    </xf>
    <xf numFmtId="164" fontId="10" fillId="5" borderId="28" xfId="0" applyNumberFormat="1" applyFont="1" applyFill="1" applyBorder="1" applyAlignment="1">
      <alignment horizontal="right" vertical="top" wrapText="1"/>
    </xf>
    <xf numFmtId="0" fontId="5" fillId="8" borderId="3" xfId="0" applyFont="1" applyFill="1" applyBorder="1" applyAlignment="1">
      <alignment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 vertical="top" wrapText="1"/>
    </xf>
    <xf numFmtId="164" fontId="9" fillId="0" borderId="16" xfId="0" applyNumberFormat="1" applyFont="1" applyBorder="1" applyAlignment="1">
      <alignment horizontal="right" vertical="top" wrapText="1"/>
    </xf>
    <xf numFmtId="0" fontId="9" fillId="0" borderId="26" xfId="0" applyFont="1" applyBorder="1" applyAlignment="1">
      <alignment horizontal="right" vertical="top" wrapText="1"/>
    </xf>
    <xf numFmtId="164" fontId="9" fillId="0" borderId="26" xfId="0" applyNumberFormat="1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164" fontId="9" fillId="0" borderId="22" xfId="0" applyNumberFormat="1" applyFont="1" applyBorder="1" applyAlignment="1">
      <alignment horizontal="righ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right" vertical="top" wrapText="1"/>
    </xf>
    <xf numFmtId="164" fontId="9" fillId="0" borderId="38" xfId="0" applyNumberFormat="1" applyFont="1" applyBorder="1" applyAlignment="1">
      <alignment horizontal="right" vertical="top" wrapText="1"/>
    </xf>
    <xf numFmtId="164" fontId="7" fillId="9" borderId="2" xfId="0" applyNumberFormat="1" applyFont="1" applyFill="1" applyBorder="1" applyAlignment="1">
      <alignment horizontal="right" vertical="top" wrapText="1"/>
    </xf>
    <xf numFmtId="164" fontId="5" fillId="9" borderId="1" xfId="0" applyNumberFormat="1" applyFont="1" applyFill="1" applyBorder="1" applyAlignment="1">
      <alignment vertical="top" wrapText="1"/>
    </xf>
    <xf numFmtId="164" fontId="9" fillId="10" borderId="15" xfId="0" applyNumberFormat="1" applyFont="1" applyFill="1" applyBorder="1" applyAlignment="1">
      <alignment vertical="top" wrapText="1"/>
    </xf>
    <xf numFmtId="164" fontId="9" fillId="10" borderId="27" xfId="0" applyNumberFormat="1" applyFont="1" applyFill="1" applyBorder="1" applyAlignment="1">
      <alignment vertical="top" wrapText="1"/>
    </xf>
    <xf numFmtId="164" fontId="9" fillId="10" borderId="21" xfId="0" applyNumberFormat="1" applyFont="1" applyFill="1" applyBorder="1" applyAlignment="1">
      <alignment vertical="top" wrapText="1"/>
    </xf>
    <xf numFmtId="164" fontId="9" fillId="10" borderId="39" xfId="0" applyNumberFormat="1" applyFont="1" applyFill="1" applyBorder="1" applyAlignment="1">
      <alignment vertical="top" wrapText="1"/>
    </xf>
    <xf numFmtId="164" fontId="7" fillId="10" borderId="49" xfId="0" applyNumberFormat="1" applyFont="1" applyFill="1" applyBorder="1" applyAlignment="1">
      <alignment horizontal="right" vertical="top" wrapText="1"/>
    </xf>
    <xf numFmtId="164" fontId="39" fillId="10" borderId="14" xfId="0" applyNumberFormat="1" applyFont="1" applyFill="1" applyBorder="1"/>
    <xf numFmtId="164" fontId="9" fillId="0" borderId="17" xfId="0" applyNumberFormat="1" applyFont="1" applyBorder="1" applyAlignment="1">
      <alignment horizontal="right" vertical="top" wrapText="1"/>
    </xf>
    <xf numFmtId="164" fontId="9" fillId="0" borderId="24" xfId="0" applyNumberFormat="1" applyFont="1" applyBorder="1" applyAlignment="1">
      <alignment horizontal="right" vertical="top" wrapText="1"/>
    </xf>
    <xf numFmtId="164" fontId="9" fillId="0" borderId="42" xfId="0" applyNumberFormat="1" applyFont="1" applyBorder="1" applyAlignment="1">
      <alignment horizontal="right" vertical="top" wrapText="1"/>
    </xf>
    <xf numFmtId="164" fontId="7" fillId="10" borderId="1" xfId="0" applyNumberFormat="1" applyFont="1" applyFill="1" applyBorder="1" applyAlignment="1">
      <alignment horizontal="right" vertical="top" wrapText="1"/>
    </xf>
    <xf numFmtId="164" fontId="5" fillId="10" borderId="12" xfId="0" applyNumberFormat="1" applyFont="1" applyFill="1" applyBorder="1" applyAlignment="1">
      <alignment vertical="top" wrapText="1"/>
    </xf>
    <xf numFmtId="164" fontId="5" fillId="4" borderId="19" xfId="0" applyNumberFormat="1" applyFont="1" applyFill="1" applyBorder="1" applyAlignment="1">
      <alignment horizontal="right" vertical="top" wrapText="1"/>
    </xf>
    <xf numFmtId="0" fontId="9" fillId="0" borderId="27" xfId="0" applyFont="1" applyBorder="1" applyAlignment="1">
      <alignment vertical="top"/>
    </xf>
    <xf numFmtId="0" fontId="9" fillId="0" borderId="26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164" fontId="9" fillId="0" borderId="43" xfId="0" applyNumberFormat="1" applyFont="1" applyBorder="1" applyAlignment="1">
      <alignment horizontal="righ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28" xfId="0" applyFont="1" applyBorder="1" applyAlignment="1">
      <alignment vertical="top"/>
    </xf>
    <xf numFmtId="0" fontId="9" fillId="0" borderId="3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164" fontId="5" fillId="0" borderId="36" xfId="0" applyNumberFormat="1" applyFont="1" applyBorder="1" applyAlignment="1">
      <alignment horizontal="right" vertical="top" wrapText="1"/>
    </xf>
    <xf numFmtId="164" fontId="5" fillId="4" borderId="29" xfId="0" applyNumberFormat="1" applyFont="1" applyFill="1" applyBorder="1" applyAlignment="1">
      <alignment horizontal="right" vertical="top" wrapText="1"/>
    </xf>
    <xf numFmtId="164" fontId="9" fillId="0" borderId="45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38" fillId="10" borderId="7" xfId="0" applyFont="1" applyFill="1" applyBorder="1" applyAlignment="1">
      <alignment vertical="top"/>
    </xf>
    <xf numFmtId="0" fontId="38" fillId="10" borderId="7" xfId="0" applyFont="1" applyFill="1" applyBorder="1" applyAlignment="1">
      <alignment horizontal="left" vertical="top" wrapText="1"/>
    </xf>
    <xf numFmtId="0" fontId="5" fillId="10" borderId="7" xfId="0" applyFont="1" applyFill="1" applyBorder="1" applyAlignment="1">
      <alignment vertical="top"/>
    </xf>
    <xf numFmtId="0" fontId="5" fillId="10" borderId="2" xfId="0" applyFont="1" applyFill="1" applyBorder="1" applyAlignment="1">
      <alignment vertical="top" wrapText="1"/>
    </xf>
    <xf numFmtId="0" fontId="48" fillId="10" borderId="3" xfId="0" applyFont="1" applyFill="1" applyBorder="1" applyAlignment="1">
      <alignment vertical="top" wrapText="1"/>
    </xf>
    <xf numFmtId="0" fontId="48" fillId="10" borderId="4" xfId="0" applyFont="1" applyFill="1" applyBorder="1" applyAlignment="1">
      <alignment vertical="top" wrapText="1"/>
    </xf>
    <xf numFmtId="164" fontId="10" fillId="10" borderId="15" xfId="0" applyNumberFormat="1" applyFont="1" applyFill="1" applyBorder="1" applyAlignment="1">
      <alignment vertical="top" wrapText="1"/>
    </xf>
    <xf numFmtId="164" fontId="10" fillId="10" borderId="27" xfId="0" applyNumberFormat="1" applyFont="1" applyFill="1" applyBorder="1" applyAlignment="1">
      <alignment vertical="top" wrapText="1"/>
    </xf>
    <xf numFmtId="164" fontId="5" fillId="10" borderId="1" xfId="0" applyNumberFormat="1" applyFont="1" applyFill="1" applyBorder="1" applyAlignment="1">
      <alignment vertical="top" wrapText="1"/>
    </xf>
    <xf numFmtId="164" fontId="6" fillId="10" borderId="14" xfId="0" applyNumberFormat="1" applyFont="1" applyFill="1" applyBorder="1" applyAlignment="1">
      <alignment horizontal="right" vertical="top" wrapText="1"/>
    </xf>
    <xf numFmtId="0" fontId="5" fillId="10" borderId="3" xfId="0" applyFont="1" applyFill="1" applyBorder="1" applyAlignment="1">
      <alignment horizontal="left" vertical="top" wrapText="1"/>
    </xf>
    <xf numFmtId="0" fontId="9" fillId="10" borderId="3" xfId="0" applyFont="1" applyFill="1" applyBorder="1" applyAlignment="1">
      <alignment horizontal="right" vertical="top" wrapText="1"/>
    </xf>
    <xf numFmtId="164" fontId="9" fillId="10" borderId="28" xfId="0" applyNumberFormat="1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vertical="top"/>
    </xf>
    <xf numFmtId="0" fontId="16" fillId="10" borderId="3" xfId="0" applyFont="1" applyFill="1" applyBorder="1" applyAlignment="1">
      <alignment vertical="top" wrapText="1"/>
    </xf>
    <xf numFmtId="0" fontId="16" fillId="10" borderId="4" xfId="0" applyFont="1" applyFill="1" applyBorder="1" applyAlignment="1">
      <alignment vertical="top" wrapText="1"/>
    </xf>
    <xf numFmtId="164" fontId="6" fillId="10" borderId="6" xfId="0" applyNumberFormat="1" applyFont="1" applyFill="1" applyBorder="1" applyAlignment="1">
      <alignment horizontal="right" vertical="top" wrapText="1"/>
    </xf>
    <xf numFmtId="0" fontId="5" fillId="10" borderId="5" xfId="0" applyFont="1" applyFill="1" applyBorder="1" applyAlignment="1">
      <alignment horizontal="left" vertical="top" wrapText="1"/>
    </xf>
    <xf numFmtId="0" fontId="7" fillId="10" borderId="5" xfId="0" applyFont="1" applyFill="1" applyBorder="1" applyAlignment="1">
      <alignment horizontal="right" vertical="top" wrapText="1"/>
    </xf>
    <xf numFmtId="164" fontId="7" fillId="10" borderId="5" xfId="0" applyNumberFormat="1" applyFont="1" applyFill="1" applyBorder="1" applyAlignment="1">
      <alignment horizontal="right" vertical="top" wrapText="1"/>
    </xf>
    <xf numFmtId="0" fontId="10" fillId="10" borderId="5" xfId="0" applyFont="1" applyFill="1" applyBorder="1" applyAlignment="1">
      <alignment horizontal="right" vertical="top" wrapText="1"/>
    </xf>
    <xf numFmtId="164" fontId="10" fillId="10" borderId="5" xfId="0" applyNumberFormat="1" applyFont="1" applyFill="1" applyBorder="1" applyAlignment="1">
      <alignment horizontal="right" vertical="top" wrapText="1"/>
    </xf>
    <xf numFmtId="0" fontId="32" fillId="10" borderId="3" xfId="0" applyFont="1" applyFill="1" applyBorder="1" applyAlignment="1">
      <alignment vertical="top" wrapText="1"/>
    </xf>
    <xf numFmtId="164" fontId="9" fillId="10" borderId="43" xfId="0" applyNumberFormat="1" applyFont="1" applyFill="1" applyBorder="1" applyAlignment="1">
      <alignment vertical="top" wrapText="1"/>
    </xf>
    <xf numFmtId="164" fontId="39" fillId="10" borderId="19" xfId="0" applyNumberFormat="1" applyFont="1" applyFill="1" applyBorder="1"/>
    <xf numFmtId="0" fontId="5" fillId="10" borderId="3" xfId="0" applyFont="1" applyFill="1" applyBorder="1" applyAlignment="1">
      <alignment vertical="top" wrapText="1"/>
    </xf>
    <xf numFmtId="0" fontId="10" fillId="10" borderId="3" xfId="0" applyFont="1" applyFill="1" applyBorder="1" applyAlignment="1">
      <alignment horizontal="right" vertical="top" wrapText="1"/>
    </xf>
    <xf numFmtId="164" fontId="10" fillId="10" borderId="28" xfId="0" applyNumberFormat="1" applyFont="1" applyFill="1" applyBorder="1" applyAlignment="1">
      <alignment horizontal="right" vertical="top" wrapText="1"/>
    </xf>
    <xf numFmtId="164" fontId="9" fillId="10" borderId="48" xfId="0" applyNumberFormat="1" applyFont="1" applyFill="1" applyBorder="1" applyAlignment="1">
      <alignment vertical="top" wrapText="1"/>
    </xf>
    <xf numFmtId="164" fontId="9" fillId="10" borderId="36" xfId="0" applyNumberFormat="1" applyFont="1" applyFill="1" applyBorder="1" applyAlignment="1">
      <alignment vertical="top" wrapText="1"/>
    </xf>
    <xf numFmtId="164" fontId="9" fillId="10" borderId="45" xfId="0" applyNumberFormat="1" applyFont="1" applyFill="1" applyBorder="1" applyAlignment="1">
      <alignment vertical="top" wrapText="1"/>
    </xf>
    <xf numFmtId="164" fontId="7" fillId="10" borderId="12" xfId="0" applyNumberFormat="1" applyFont="1" applyFill="1" applyBorder="1" applyAlignment="1">
      <alignment horizontal="right" vertical="top" wrapText="1"/>
    </xf>
    <xf numFmtId="0" fontId="5" fillId="10" borderId="49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right" vertical="top" wrapText="1"/>
    </xf>
    <xf numFmtId="164" fontId="5" fillId="10" borderId="50" xfId="0" applyNumberFormat="1" applyFont="1" applyFill="1" applyBorder="1" applyAlignment="1">
      <alignment horizontal="right" vertical="top" wrapText="1"/>
    </xf>
    <xf numFmtId="164" fontId="5" fillId="10" borderId="14" xfId="0" applyNumberFormat="1" applyFont="1" applyFill="1" applyBorder="1" applyAlignment="1">
      <alignment horizontal="right" vertical="top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47" xfId="0" applyFont="1" applyFill="1" applyBorder="1" applyAlignment="1">
      <alignment horizontal="right" vertical="top" wrapText="1"/>
    </xf>
    <xf numFmtId="164" fontId="9" fillId="10" borderId="47" xfId="0" applyNumberFormat="1" applyFont="1" applyFill="1" applyBorder="1" applyAlignment="1">
      <alignment horizontal="right" vertical="top" wrapText="1"/>
    </xf>
    <xf numFmtId="164" fontId="38" fillId="10" borderId="12" xfId="0" applyNumberFormat="1" applyFont="1" applyFill="1" applyBorder="1" applyAlignment="1">
      <alignment vertical="top" wrapText="1"/>
    </xf>
    <xf numFmtId="164" fontId="6" fillId="10" borderId="41" xfId="0" applyNumberFormat="1" applyFont="1" applyFill="1" applyBorder="1" applyAlignment="1">
      <alignment horizontal="right" vertical="top" wrapText="1"/>
    </xf>
    <xf numFmtId="164" fontId="37" fillId="10" borderId="37" xfId="0" applyNumberFormat="1" applyFont="1" applyFill="1" applyBorder="1" applyAlignment="1">
      <alignment horizontal="right" vertical="top" wrapText="1"/>
    </xf>
    <xf numFmtId="0" fontId="9" fillId="10" borderId="5" xfId="0" applyFont="1" applyFill="1" applyBorder="1" applyAlignment="1">
      <alignment horizontal="right" vertical="top" wrapText="1"/>
    </xf>
    <xf numFmtId="164" fontId="9" fillId="10" borderId="50" xfId="0" applyNumberFormat="1" applyFont="1" applyFill="1" applyBorder="1" applyAlignment="1">
      <alignment horizontal="right" vertical="top" wrapText="1"/>
    </xf>
    <xf numFmtId="164" fontId="5" fillId="10" borderId="49" xfId="0" applyNumberFormat="1" applyFont="1" applyFill="1" applyBorder="1" applyAlignment="1">
      <alignment horizontal="right" vertical="top" wrapText="1"/>
    </xf>
    <xf numFmtId="0" fontId="5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right" vertical="top" wrapText="1"/>
    </xf>
    <xf numFmtId="164" fontId="9" fillId="9" borderId="28" xfId="0" applyNumberFormat="1" applyFont="1" applyFill="1" applyBorder="1" applyAlignment="1">
      <alignment horizontal="right" vertical="top" wrapText="1"/>
    </xf>
    <xf numFmtId="164" fontId="5" fillId="9" borderId="2" xfId="0" applyNumberFormat="1" applyFont="1" applyFill="1" applyBorder="1" applyAlignment="1">
      <alignment horizontal="right" vertical="top" wrapText="1"/>
    </xf>
    <xf numFmtId="164" fontId="5" fillId="10" borderId="12" xfId="0" applyNumberFormat="1" applyFont="1" applyFill="1" applyBorder="1" applyAlignment="1">
      <alignment horizontal="right" vertical="top" wrapText="1"/>
    </xf>
    <xf numFmtId="164" fontId="6" fillId="10" borderId="37" xfId="0" applyNumberFormat="1" applyFont="1" applyFill="1" applyBorder="1" applyAlignment="1">
      <alignment horizontal="right" vertical="top" wrapText="1"/>
    </xf>
    <xf numFmtId="0" fontId="5" fillId="10" borderId="3" xfId="0" applyFont="1" applyFill="1" applyBorder="1" applyAlignment="1">
      <alignment horizontal="right" vertical="top" wrapText="1"/>
    </xf>
    <xf numFmtId="164" fontId="5" fillId="10" borderId="3" xfId="0" applyNumberFormat="1" applyFont="1" applyFill="1" applyBorder="1" applyAlignment="1">
      <alignment horizontal="right" vertical="top" wrapText="1"/>
    </xf>
    <xf numFmtId="164" fontId="5" fillId="10" borderId="3" xfId="0" applyNumberFormat="1" applyFont="1" applyFill="1" applyBorder="1" applyAlignment="1">
      <alignment vertical="top" wrapText="1"/>
    </xf>
    <xf numFmtId="164" fontId="6" fillId="10" borderId="4" xfId="0" applyNumberFormat="1" applyFont="1" applyFill="1" applyBorder="1" applyAlignment="1">
      <alignment horizontal="right" vertical="top" wrapText="1"/>
    </xf>
    <xf numFmtId="0" fontId="7" fillId="10" borderId="29" xfId="0" applyFont="1" applyFill="1" applyBorder="1" applyAlignment="1">
      <alignment horizontal="left" vertical="top" wrapText="1"/>
    </xf>
    <xf numFmtId="164" fontId="7" fillId="10" borderId="50" xfId="0" applyNumberFormat="1" applyFont="1" applyFill="1" applyBorder="1" applyAlignment="1">
      <alignment horizontal="right" vertical="top" wrapText="1"/>
    </xf>
    <xf numFmtId="0" fontId="5" fillId="10" borderId="2" xfId="0" applyFont="1" applyFill="1" applyBorder="1" applyAlignment="1">
      <alignment horizontal="left" vertical="top" wrapText="1"/>
    </xf>
    <xf numFmtId="164" fontId="9" fillId="10" borderId="3" xfId="0" applyNumberFormat="1" applyFont="1" applyFill="1" applyBorder="1" applyAlignment="1">
      <alignment horizontal="right" vertical="top" wrapText="1"/>
    </xf>
    <xf numFmtId="164" fontId="9" fillId="10" borderId="3" xfId="0" applyNumberFormat="1" applyFont="1" applyFill="1" applyBorder="1" applyAlignment="1">
      <alignment vertical="top" wrapText="1"/>
    </xf>
    <xf numFmtId="164" fontId="11" fillId="10" borderId="4" xfId="0" applyNumberFormat="1" applyFont="1" applyFill="1" applyBorder="1" applyAlignment="1">
      <alignment horizontal="right" vertical="top" wrapText="1"/>
    </xf>
    <xf numFmtId="0" fontId="7" fillId="10" borderId="7" xfId="0" applyFont="1" applyFill="1" applyBorder="1" applyAlignment="1">
      <alignment horizontal="left" vertical="top" wrapText="1"/>
    </xf>
    <xf numFmtId="164" fontId="9" fillId="10" borderId="28" xfId="0" applyNumberFormat="1" applyFont="1" applyFill="1" applyBorder="1" applyAlignment="1">
      <alignment vertical="top" wrapText="1"/>
    </xf>
    <xf numFmtId="164" fontId="11" fillId="10" borderId="19" xfId="0" applyNumberFormat="1" applyFont="1" applyFill="1" applyBorder="1" applyAlignment="1">
      <alignment horizontal="right" vertical="top" wrapText="1"/>
    </xf>
    <xf numFmtId="164" fontId="7" fillId="10" borderId="19" xfId="0" applyNumberFormat="1" applyFont="1" applyFill="1" applyBorder="1" applyAlignment="1">
      <alignment wrapText="1"/>
    </xf>
    <xf numFmtId="164" fontId="35" fillId="10" borderId="1" xfId="0" applyNumberFormat="1" applyFont="1" applyFill="1" applyBorder="1" applyAlignment="1">
      <alignment horizontal="right" vertical="top" wrapText="1"/>
    </xf>
    <xf numFmtId="164" fontId="9" fillId="10" borderId="32" xfId="0" applyNumberFormat="1" applyFont="1" applyFill="1" applyBorder="1" applyAlignment="1">
      <alignment vertical="top" wrapText="1"/>
    </xf>
    <xf numFmtId="0" fontId="5" fillId="9" borderId="7" xfId="0" applyFont="1" applyFill="1" applyBorder="1" applyAlignment="1">
      <alignment vertical="top"/>
    </xf>
    <xf numFmtId="0" fontId="10" fillId="9" borderId="3" xfId="0" applyFont="1" applyFill="1" applyBorder="1" applyAlignment="1">
      <alignment horizontal="right" vertical="top" wrapText="1"/>
    </xf>
    <xf numFmtId="164" fontId="10" fillId="9" borderId="28" xfId="0" applyNumberFormat="1" applyFont="1" applyFill="1" applyBorder="1" applyAlignment="1">
      <alignment horizontal="right" vertical="top" wrapText="1"/>
    </xf>
    <xf numFmtId="164" fontId="5" fillId="9" borderId="39" xfId="0" applyNumberFormat="1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right" vertical="top" wrapText="1"/>
    </xf>
    <xf numFmtId="164" fontId="11" fillId="9" borderId="28" xfId="0" applyNumberFormat="1" applyFont="1" applyFill="1" applyBorder="1" applyAlignment="1">
      <alignment horizontal="right" vertical="top" wrapText="1"/>
    </xf>
    <xf numFmtId="164" fontId="7" fillId="9" borderId="19" xfId="0" applyNumberFormat="1" applyFont="1" applyFill="1" applyBorder="1" applyAlignment="1">
      <alignment horizontal="right" vertical="top" wrapText="1"/>
    </xf>
    <xf numFmtId="164" fontId="7" fillId="9" borderId="3" xfId="0" applyNumberFormat="1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vertical="top"/>
    </xf>
    <xf numFmtId="0" fontId="5" fillId="9" borderId="5" xfId="0" applyFont="1" applyFill="1" applyBorder="1" applyAlignment="1">
      <alignment horizontal="left" vertical="top" wrapText="1"/>
    </xf>
    <xf numFmtId="0" fontId="10" fillId="9" borderId="5" xfId="0" applyFont="1" applyFill="1" applyBorder="1" applyAlignment="1">
      <alignment horizontal="right" vertical="top" wrapText="1"/>
    </xf>
    <xf numFmtId="164" fontId="10" fillId="9" borderId="5" xfId="0" applyNumberFormat="1" applyFont="1" applyFill="1" applyBorder="1" applyAlignment="1">
      <alignment horizontal="right" vertical="top" wrapText="1"/>
    </xf>
    <xf numFmtId="164" fontId="7" fillId="9" borderId="14" xfId="0" applyNumberFormat="1" applyFont="1" applyFill="1" applyBorder="1" applyAlignment="1">
      <alignment horizontal="right" vertical="top" wrapText="1"/>
    </xf>
    <xf numFmtId="164" fontId="7" fillId="9" borderId="12" xfId="0" applyNumberFormat="1" applyFont="1" applyFill="1" applyBorder="1" applyAlignment="1">
      <alignment horizontal="right" vertical="top" wrapText="1"/>
    </xf>
    <xf numFmtId="164" fontId="6" fillId="9" borderId="6" xfId="0" applyNumberFormat="1" applyFont="1" applyFill="1" applyBorder="1" applyAlignment="1">
      <alignment horizontal="right" vertical="top" wrapText="1"/>
    </xf>
    <xf numFmtId="0" fontId="5" fillId="9" borderId="20" xfId="0" applyFont="1" applyFill="1" applyBorder="1" applyAlignment="1">
      <alignment vertical="top"/>
    </xf>
    <xf numFmtId="164" fontId="38" fillId="10" borderId="21" xfId="0" applyNumberFormat="1" applyFont="1" applyFill="1" applyBorder="1" applyAlignment="1">
      <alignment vertical="top" wrapText="1"/>
    </xf>
    <xf numFmtId="164" fontId="38" fillId="9" borderId="1" xfId="0" applyNumberFormat="1" applyFont="1" applyFill="1" applyBorder="1" applyAlignment="1">
      <alignment vertical="top" wrapText="1"/>
    </xf>
    <xf numFmtId="0" fontId="38" fillId="9" borderId="20" xfId="0" applyFont="1" applyFill="1" applyBorder="1" applyAlignment="1">
      <alignment vertical="top"/>
    </xf>
    <xf numFmtId="0" fontId="5" fillId="10" borderId="0" xfId="0" applyFont="1" applyFill="1" applyAlignment="1">
      <alignment horizontal="left" vertical="top" wrapText="1"/>
    </xf>
    <xf numFmtId="0" fontId="9" fillId="9" borderId="7" xfId="0" applyFont="1" applyFill="1" applyBorder="1" applyAlignment="1">
      <alignment vertical="top"/>
    </xf>
    <xf numFmtId="164" fontId="7" fillId="9" borderId="1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164" fontId="11" fillId="8" borderId="28" xfId="0" applyNumberFormat="1" applyFont="1" applyFill="1" applyBorder="1" applyAlignment="1">
      <alignment horizontal="right" vertical="top" wrapText="1"/>
    </xf>
    <xf numFmtId="164" fontId="5" fillId="8" borderId="2" xfId="0" applyNumberFormat="1" applyFont="1" applyFill="1" applyBorder="1" applyAlignment="1">
      <alignment horizontal="right" vertical="top" wrapText="1"/>
    </xf>
    <xf numFmtId="164" fontId="7" fillId="8" borderId="1" xfId="0" applyNumberFormat="1" applyFont="1" applyFill="1" applyBorder="1" applyAlignment="1">
      <alignment horizontal="right" vertical="top" wrapText="1"/>
    </xf>
    <xf numFmtId="0" fontId="5" fillId="8" borderId="7" xfId="0" applyFont="1" applyFill="1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164" fontId="11" fillId="0" borderId="18" xfId="0" applyNumberFormat="1" applyFont="1" applyBorder="1" applyAlignment="1">
      <alignment horizontal="right" vertical="top" wrapText="1"/>
    </xf>
    <xf numFmtId="164" fontId="11" fillId="0" borderId="25" xfId="0" applyNumberFormat="1" applyFont="1" applyBorder="1" applyAlignment="1">
      <alignment horizontal="right" vertical="top" wrapText="1"/>
    </xf>
    <xf numFmtId="164" fontId="11" fillId="0" borderId="40" xfId="0" applyNumberFormat="1" applyFont="1" applyBorder="1" applyAlignment="1">
      <alignment horizontal="right" vertical="top" wrapText="1"/>
    </xf>
    <xf numFmtId="164" fontId="10" fillId="0" borderId="17" xfId="0" applyNumberFormat="1" applyFont="1" applyBorder="1" applyAlignment="1">
      <alignment horizontal="right" vertical="top" wrapText="1"/>
    </xf>
    <xf numFmtId="164" fontId="9" fillId="0" borderId="25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 vertical="top" wrapText="1"/>
    </xf>
    <xf numFmtId="164" fontId="10" fillId="0" borderId="42" xfId="0" applyNumberFormat="1" applyFont="1" applyBorder="1" applyAlignment="1">
      <alignment horizontal="right" vertical="top" wrapText="1"/>
    </xf>
    <xf numFmtId="164" fontId="11" fillId="0" borderId="44" xfId="0" applyNumberFormat="1" applyFont="1" applyBorder="1" applyAlignment="1">
      <alignment horizontal="right" vertical="top" wrapText="1"/>
    </xf>
    <xf numFmtId="164" fontId="9" fillId="0" borderId="40" xfId="0" applyNumberFormat="1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horizontal="right" vertical="top" wrapText="1"/>
    </xf>
    <xf numFmtId="164" fontId="11" fillId="0" borderId="37" xfId="0" applyNumberFormat="1" applyFont="1" applyBorder="1" applyAlignment="1">
      <alignment horizontal="right" vertical="top" wrapText="1"/>
    </xf>
    <xf numFmtId="164" fontId="51" fillId="10" borderId="14" xfId="0" applyNumberFormat="1" applyFont="1" applyFill="1" applyBorder="1"/>
    <xf numFmtId="164" fontId="51" fillId="9" borderId="19" xfId="0" applyNumberFormat="1" applyFont="1" applyFill="1" applyBorder="1"/>
    <xf numFmtId="164" fontId="51" fillId="9" borderId="19" xfId="0" applyNumberFormat="1" applyFont="1" applyFill="1" applyBorder="1" applyAlignment="1">
      <alignment vertical="center"/>
    </xf>
    <xf numFmtId="164" fontId="51" fillId="10" borderId="19" xfId="0" applyNumberFormat="1" applyFont="1" applyFill="1" applyBorder="1"/>
    <xf numFmtId="164" fontId="51" fillId="8" borderId="19" xfId="0" applyNumberFormat="1" applyFont="1" applyFill="1" applyBorder="1" applyAlignment="1">
      <alignment vertical="center"/>
    </xf>
    <xf numFmtId="164" fontId="51" fillId="10" borderId="19" xfId="0" applyNumberFormat="1" applyFont="1" applyFill="1" applyBorder="1" applyAlignment="1">
      <alignment horizontal="right" vertical="center" wrapText="1"/>
    </xf>
    <xf numFmtId="0" fontId="9" fillId="10" borderId="7" xfId="0" applyFont="1" applyFill="1" applyBorder="1" applyAlignment="1">
      <alignment vertical="top"/>
    </xf>
    <xf numFmtId="0" fontId="36" fillId="0" borderId="15" xfId="0" applyFont="1" applyBorder="1" applyAlignment="1">
      <alignment vertical="top"/>
    </xf>
    <xf numFmtId="164" fontId="0" fillId="7" borderId="16" xfId="0" applyNumberFormat="1" applyFill="1" applyBorder="1"/>
    <xf numFmtId="2" fontId="0" fillId="7" borderId="38" xfId="0" applyNumberFormat="1" applyFill="1" applyBorder="1"/>
    <xf numFmtId="0" fontId="9" fillId="11" borderId="21" xfId="0" applyFont="1" applyFill="1" applyBorder="1" applyAlignment="1">
      <alignment vertical="top"/>
    </xf>
    <xf numFmtId="0" fontId="9" fillId="11" borderId="22" xfId="0" applyFont="1" applyFill="1" applyBorder="1" applyAlignment="1">
      <alignment horizontal="left" vertical="top" wrapText="1"/>
    </xf>
    <xf numFmtId="164" fontId="9" fillId="11" borderId="30" xfId="0" applyNumberFormat="1" applyFont="1" applyFill="1" applyBorder="1" applyAlignment="1">
      <alignment horizontal="right" vertical="top" wrapText="1"/>
    </xf>
    <xf numFmtId="164" fontId="9" fillId="11" borderId="31" xfId="0" applyNumberFormat="1" applyFont="1" applyFill="1" applyBorder="1" applyAlignment="1">
      <alignment horizontal="right" vertical="top" wrapText="1"/>
    </xf>
    <xf numFmtId="164" fontId="11" fillId="11" borderId="40" xfId="0" applyNumberFormat="1" applyFont="1" applyFill="1" applyBorder="1" applyAlignment="1">
      <alignment horizontal="right" vertical="top" wrapText="1"/>
    </xf>
    <xf numFmtId="0" fontId="7" fillId="8" borderId="2" xfId="0" applyFont="1" applyFill="1" applyBorder="1" applyAlignment="1">
      <alignment vertical="top" wrapText="1"/>
    </xf>
    <xf numFmtId="0" fontId="32" fillId="8" borderId="3" xfId="0" applyFont="1" applyFill="1" applyBorder="1" applyAlignment="1">
      <alignment vertical="top" wrapText="1"/>
    </xf>
    <xf numFmtId="0" fontId="16" fillId="8" borderId="3" xfId="0" applyFont="1" applyFill="1" applyBorder="1" applyAlignment="1">
      <alignment vertical="top" wrapText="1"/>
    </xf>
    <xf numFmtId="0" fontId="16" fillId="8" borderId="4" xfId="0" applyFont="1" applyFill="1" applyBorder="1" applyAlignment="1">
      <alignment vertical="top" wrapText="1"/>
    </xf>
    <xf numFmtId="0" fontId="7" fillId="9" borderId="33" xfId="0" applyFont="1" applyFill="1" applyBorder="1" applyAlignment="1">
      <alignment vertical="top" wrapText="1"/>
    </xf>
    <xf numFmtId="0" fontId="32" fillId="9" borderId="34" xfId="0" applyFont="1" applyFill="1" applyBorder="1" applyAlignment="1">
      <alignment vertical="top" wrapText="1"/>
    </xf>
    <xf numFmtId="0" fontId="16" fillId="9" borderId="34" xfId="0" applyFont="1" applyFill="1" applyBorder="1" applyAlignment="1">
      <alignment vertical="top" wrapText="1"/>
    </xf>
    <xf numFmtId="0" fontId="16" fillId="9" borderId="35" xfId="0" applyFont="1" applyFill="1" applyBorder="1" applyAlignment="1">
      <alignment vertical="top" wrapText="1"/>
    </xf>
    <xf numFmtId="0" fontId="7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vertical="top" wrapText="1"/>
    </xf>
    <xf numFmtId="0" fontId="32" fillId="9" borderId="3" xfId="0" applyFont="1" applyFill="1" applyBorder="1" applyAlignment="1">
      <alignment vertical="top" wrapText="1"/>
    </xf>
    <xf numFmtId="0" fontId="16" fillId="9" borderId="3" xfId="0" applyFont="1" applyFill="1" applyBorder="1" applyAlignment="1">
      <alignment vertical="top" wrapText="1"/>
    </xf>
    <xf numFmtId="0" fontId="16" fillId="9" borderId="4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10" fillId="5" borderId="3" xfId="0" applyFont="1" applyFill="1" applyBorder="1" applyAlignment="1">
      <alignment vertical="top" wrapText="1"/>
    </xf>
    <xf numFmtId="0" fontId="10" fillId="5" borderId="4" xfId="0" applyFont="1" applyFill="1" applyBorder="1" applyAlignment="1">
      <alignment vertical="top" wrapText="1"/>
    </xf>
    <xf numFmtId="0" fontId="5" fillId="10" borderId="5" xfId="0" applyFont="1" applyFill="1" applyBorder="1" applyAlignment="1">
      <alignment vertical="top" wrapText="1"/>
    </xf>
    <xf numFmtId="0" fontId="0" fillId="10" borderId="5" xfId="0" applyFill="1" applyBorder="1" applyAlignment="1">
      <alignment vertical="top" wrapText="1"/>
    </xf>
    <xf numFmtId="0" fontId="0" fillId="10" borderId="50" xfId="0" applyFill="1" applyBorder="1" applyAlignment="1">
      <alignment vertical="top" wrapText="1"/>
    </xf>
    <xf numFmtId="0" fontId="7" fillId="10" borderId="2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vertical="top" wrapText="1"/>
    </xf>
    <xf numFmtId="0" fontId="16" fillId="10" borderId="4" xfId="0" applyFont="1" applyFill="1" applyBorder="1" applyAlignment="1">
      <alignment vertical="top" wrapText="1"/>
    </xf>
    <xf numFmtId="0" fontId="7" fillId="10" borderId="2" xfId="0" applyFont="1" applyFill="1" applyBorder="1" applyAlignment="1">
      <alignment vertical="top" wrapText="1"/>
    </xf>
    <xf numFmtId="0" fontId="32" fillId="10" borderId="3" xfId="0" applyFont="1" applyFill="1" applyBorder="1" applyAlignment="1">
      <alignment vertical="top" wrapText="1"/>
    </xf>
    <xf numFmtId="0" fontId="38" fillId="9" borderId="2" xfId="0" applyFont="1" applyFill="1" applyBorder="1" applyAlignment="1">
      <alignment vertical="top" wrapText="1"/>
    </xf>
    <xf numFmtId="0" fontId="47" fillId="9" borderId="3" xfId="0" applyFont="1" applyFill="1" applyBorder="1" applyAlignment="1">
      <alignment vertical="top" wrapText="1"/>
    </xf>
    <xf numFmtId="0" fontId="47" fillId="9" borderId="4" xfId="0" applyFont="1" applyFill="1" applyBorder="1" applyAlignment="1">
      <alignment vertical="top" wrapText="1"/>
    </xf>
    <xf numFmtId="0" fontId="5" fillId="9" borderId="2" xfId="0" applyFont="1" applyFill="1" applyBorder="1" applyAlignment="1">
      <alignment horizontal="left" vertical="top" wrapText="1"/>
    </xf>
    <xf numFmtId="0" fontId="48" fillId="9" borderId="3" xfId="0" applyFont="1" applyFill="1" applyBorder="1" applyAlignment="1">
      <alignment vertical="top" wrapText="1"/>
    </xf>
    <xf numFmtId="0" fontId="48" fillId="9" borderId="4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50" fillId="9" borderId="3" xfId="0" applyFont="1" applyFill="1" applyBorder="1" applyAlignment="1">
      <alignment vertical="top" wrapText="1"/>
    </xf>
    <xf numFmtId="0" fontId="50" fillId="9" borderId="28" xfId="0" applyFont="1" applyFill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0" fillId="0" borderId="8" xfId="0" applyBorder="1"/>
    <xf numFmtId="0" fontId="5" fillId="0" borderId="9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164" fontId="5" fillId="2" borderId="14" xfId="0" applyNumberFormat="1" applyFont="1" applyFill="1" applyBorder="1" applyAlignment="1">
      <alignment horizontal="center" vertical="top" wrapText="1"/>
    </xf>
    <xf numFmtId="0" fontId="35" fillId="10" borderId="2" xfId="0" applyFont="1" applyFill="1" applyBorder="1" applyAlignment="1">
      <alignment horizontal="left" vertical="top" wrapText="1"/>
    </xf>
    <xf numFmtId="0" fontId="41" fillId="10" borderId="3" xfId="0" applyFont="1" applyFill="1" applyBorder="1" applyAlignment="1">
      <alignment horizontal="left" vertical="top" wrapText="1"/>
    </xf>
    <xf numFmtId="0" fontId="41" fillId="10" borderId="4" xfId="0" applyFont="1" applyFill="1" applyBorder="1" applyAlignment="1">
      <alignment horizontal="left" vertical="top" wrapText="1"/>
    </xf>
    <xf numFmtId="164" fontId="26" fillId="0" borderId="0" xfId="0" applyNumberFormat="1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35" fillId="10" borderId="2" xfId="0" applyFont="1" applyFill="1" applyBorder="1" applyAlignment="1">
      <alignment vertical="top" wrapText="1"/>
    </xf>
    <xf numFmtId="0" fontId="41" fillId="10" borderId="3" xfId="0" applyFont="1" applyFill="1" applyBorder="1" applyAlignment="1">
      <alignment vertical="top" wrapText="1"/>
    </xf>
    <xf numFmtId="0" fontId="41" fillId="10" borderId="4" xfId="0" applyFont="1" applyFill="1" applyBorder="1" applyAlignment="1">
      <alignment vertical="top" wrapText="1"/>
    </xf>
    <xf numFmtId="0" fontId="24" fillId="0" borderId="0" xfId="0" applyFont="1" applyAlignment="1">
      <alignment horizontal="left" wrapText="1"/>
    </xf>
    <xf numFmtId="0" fontId="5" fillId="9" borderId="33" xfId="0" applyFont="1" applyFill="1" applyBorder="1" applyAlignment="1">
      <alignment vertical="top" wrapText="1"/>
    </xf>
    <xf numFmtId="0" fontId="48" fillId="9" borderId="34" xfId="0" applyFont="1" applyFill="1" applyBorder="1" applyAlignment="1">
      <alignment vertical="top" wrapText="1"/>
    </xf>
    <xf numFmtId="0" fontId="48" fillId="9" borderId="35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top" wrapText="1"/>
    </xf>
    <xf numFmtId="0" fontId="38" fillId="10" borderId="2" xfId="0" applyFont="1" applyFill="1" applyBorder="1" applyAlignment="1">
      <alignment vertical="top" wrapText="1"/>
    </xf>
    <xf numFmtId="0" fontId="50" fillId="10" borderId="3" xfId="0" applyFont="1" applyFill="1" applyBorder="1" applyAlignment="1">
      <alignment vertical="top" wrapText="1"/>
    </xf>
    <xf numFmtId="0" fontId="16" fillId="6" borderId="24" xfId="0" applyFont="1" applyFill="1" applyBorder="1"/>
    <xf numFmtId="0" fontId="0" fillId="6" borderId="53" xfId="0" applyFill="1" applyBorder="1"/>
    <xf numFmtId="0" fontId="0" fillId="6" borderId="43" xfId="0" applyFill="1" applyBorder="1"/>
    <xf numFmtId="0" fontId="9" fillId="0" borderId="30" xfId="0" applyFont="1" applyFill="1" applyBorder="1" applyAlignment="1">
      <alignment horizontal="right" vertical="top" wrapText="1"/>
    </xf>
    <xf numFmtId="164" fontId="36" fillId="0" borderId="39" xfId="0" applyNumberFormat="1" applyFont="1" applyFill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54"/>
  <sheetViews>
    <sheetView tabSelected="1" topLeftCell="A118" workbookViewId="0">
      <selection activeCell="I39" sqref="I39"/>
    </sheetView>
  </sheetViews>
  <sheetFormatPr defaultColWidth="11" defaultRowHeight="15.6"/>
  <cols>
    <col min="1" max="1" width="3.8984375" customWidth="1"/>
    <col min="3" max="3" width="40.8984375" customWidth="1"/>
    <col min="5" max="8" width="10.8984375" style="9"/>
    <col min="9" max="9" width="40.3984375" customWidth="1"/>
    <col min="10" max="12" width="20.8984375" customWidth="1"/>
  </cols>
  <sheetData>
    <row r="2" spans="1:20">
      <c r="C2" s="20" t="s">
        <v>213</v>
      </c>
    </row>
    <row r="3" spans="1:20" ht="16.2" thickBot="1">
      <c r="D3" s="21"/>
      <c r="E3" s="21"/>
      <c r="K3" s="16"/>
      <c r="L3" s="16"/>
    </row>
    <row r="4" spans="1:20" ht="14.1" customHeight="1" thickBot="1">
      <c r="B4" s="1"/>
      <c r="C4" s="2"/>
      <c r="D4" s="289" t="s">
        <v>0</v>
      </c>
      <c r="E4" s="290"/>
      <c r="F4" s="291"/>
      <c r="G4" s="292" t="s">
        <v>1</v>
      </c>
      <c r="H4" s="293"/>
      <c r="I4" s="3"/>
      <c r="J4" s="3"/>
      <c r="K4" s="3"/>
      <c r="L4" s="3"/>
    </row>
    <row r="5" spans="1:20" ht="15.9" customHeight="1">
      <c r="A5" s="324"/>
      <c r="B5" s="325" t="s">
        <v>2</v>
      </c>
      <c r="C5" s="327" t="s">
        <v>3</v>
      </c>
      <c r="D5" s="329" t="s">
        <v>4</v>
      </c>
      <c r="E5" s="331" t="s">
        <v>246</v>
      </c>
      <c r="F5" s="294" t="s">
        <v>247</v>
      </c>
      <c r="G5" s="296" t="s">
        <v>251</v>
      </c>
      <c r="H5" s="333" t="s">
        <v>5</v>
      </c>
      <c r="I5" s="3"/>
      <c r="J5" s="35"/>
      <c r="K5" s="35"/>
      <c r="L5" s="35"/>
    </row>
    <row r="6" spans="1:20" ht="48" customHeight="1" thickBot="1">
      <c r="A6" s="324"/>
      <c r="B6" s="326"/>
      <c r="C6" s="328"/>
      <c r="D6" s="330"/>
      <c r="E6" s="332"/>
      <c r="F6" s="295"/>
      <c r="G6" s="297"/>
      <c r="H6" s="334"/>
      <c r="I6" s="3"/>
      <c r="J6" s="3"/>
      <c r="K6" s="36"/>
      <c r="L6" s="37"/>
    </row>
    <row r="7" spans="1:20" ht="15.9" customHeight="1" thickBot="1">
      <c r="B7" s="117" t="s">
        <v>151</v>
      </c>
      <c r="C7" s="302" t="s">
        <v>41</v>
      </c>
      <c r="D7" s="303"/>
      <c r="E7" s="303"/>
      <c r="F7" s="303"/>
      <c r="G7" s="303"/>
      <c r="H7" s="304"/>
      <c r="I7" s="3"/>
      <c r="J7" s="3"/>
      <c r="K7" s="36"/>
      <c r="L7" s="37"/>
    </row>
    <row r="8" spans="1:20" ht="15.75" customHeight="1" thickBot="1">
      <c r="B8" s="160" t="s">
        <v>152</v>
      </c>
      <c r="C8" s="335" t="s">
        <v>211</v>
      </c>
      <c r="D8" s="336"/>
      <c r="E8" s="336"/>
      <c r="F8" s="336"/>
      <c r="G8" s="336"/>
      <c r="H8" s="337"/>
      <c r="I8" s="47"/>
      <c r="J8" s="46"/>
      <c r="K8" s="46"/>
      <c r="L8" s="46"/>
      <c r="T8" s="4"/>
    </row>
    <row r="9" spans="1:20" ht="28.8">
      <c r="B9" s="5" t="s">
        <v>191</v>
      </c>
      <c r="C9" s="122" t="s">
        <v>262</v>
      </c>
      <c r="D9" s="123">
        <v>96</v>
      </c>
      <c r="E9" s="124">
        <v>20.5</v>
      </c>
      <c r="F9" s="140">
        <f t="shared" ref="F9" si="0">D9*E9</f>
        <v>1968</v>
      </c>
      <c r="G9" s="134">
        <v>0</v>
      </c>
      <c r="H9" s="255">
        <f>G9-F9</f>
        <v>-1968</v>
      </c>
      <c r="I9" s="42"/>
      <c r="J9" s="30"/>
      <c r="K9" s="30"/>
      <c r="L9" s="30"/>
      <c r="T9" s="4"/>
    </row>
    <row r="10" spans="1:20" ht="28.8">
      <c r="B10" s="5" t="s">
        <v>192</v>
      </c>
      <c r="C10" s="6" t="s">
        <v>252</v>
      </c>
      <c r="D10" s="123">
        <v>12</v>
      </c>
      <c r="E10" s="124">
        <v>25.5</v>
      </c>
      <c r="F10" s="140">
        <f t="shared" ref="F10" si="1">D10*E10</f>
        <v>306</v>
      </c>
      <c r="G10" s="134">
        <v>0</v>
      </c>
      <c r="H10" s="255">
        <f t="shared" ref="H10:H11" si="2">G10-F10</f>
        <v>-306</v>
      </c>
      <c r="I10" s="42"/>
      <c r="J10" s="30"/>
      <c r="K10" s="30"/>
      <c r="L10" s="30"/>
      <c r="T10" s="4"/>
    </row>
    <row r="11" spans="1:20" ht="15.75" customHeight="1">
      <c r="B11" s="5" t="s">
        <v>193</v>
      </c>
      <c r="C11" s="122" t="s">
        <v>40</v>
      </c>
      <c r="D11" s="123">
        <v>6</v>
      </c>
      <c r="E11" s="124">
        <v>50</v>
      </c>
      <c r="F11" s="140">
        <f>D11*E11</f>
        <v>300</v>
      </c>
      <c r="G11" s="134">
        <v>0</v>
      </c>
      <c r="H11" s="255">
        <f t="shared" si="2"/>
        <v>-300</v>
      </c>
      <c r="I11" s="42"/>
      <c r="J11" s="12"/>
      <c r="K11" s="30"/>
      <c r="L11" s="30"/>
      <c r="T11" s="4"/>
    </row>
    <row r="12" spans="1:20">
      <c r="B12" s="5" t="s">
        <v>194</v>
      </c>
      <c r="C12" s="122" t="s">
        <v>39</v>
      </c>
      <c r="D12" s="125">
        <v>6</v>
      </c>
      <c r="E12" s="126">
        <v>10</v>
      </c>
      <c r="F12" s="140">
        <f>D12*E12</f>
        <v>60</v>
      </c>
      <c r="G12" s="135">
        <v>0</v>
      </c>
      <c r="H12" s="255">
        <f>G12-F12</f>
        <v>-60</v>
      </c>
      <c r="I12" s="42"/>
      <c r="J12" s="12"/>
      <c r="K12" s="30"/>
      <c r="L12" s="30"/>
      <c r="T12" s="4"/>
    </row>
    <row r="13" spans="1:20">
      <c r="B13" s="5" t="s">
        <v>195</v>
      </c>
      <c r="C13" s="122" t="s">
        <v>199</v>
      </c>
      <c r="D13" s="127">
        <v>6</v>
      </c>
      <c r="E13" s="128">
        <v>10</v>
      </c>
      <c r="F13" s="140">
        <f t="shared" ref="F13" si="3">D13*E13</f>
        <v>60</v>
      </c>
      <c r="G13" s="136">
        <v>0</v>
      </c>
      <c r="H13" s="255">
        <f t="shared" ref="H13" si="4">G13-F13</f>
        <v>-60</v>
      </c>
      <c r="I13" s="42"/>
      <c r="J13" s="12"/>
      <c r="K13" s="30"/>
      <c r="L13" s="30"/>
      <c r="T13" s="4"/>
    </row>
    <row r="14" spans="1:20">
      <c r="B14" s="5" t="s">
        <v>196</v>
      </c>
      <c r="C14" s="122" t="s">
        <v>6</v>
      </c>
      <c r="D14" s="125">
        <v>6</v>
      </c>
      <c r="E14" s="126">
        <v>14</v>
      </c>
      <c r="F14" s="141">
        <f t="shared" ref="F14" si="5">D14*E14</f>
        <v>84</v>
      </c>
      <c r="G14" s="135">
        <v>0</v>
      </c>
      <c r="H14" s="256">
        <f t="shared" ref="H14" si="6">G14-F14</f>
        <v>-84</v>
      </c>
      <c r="I14" s="42"/>
      <c r="J14" s="12"/>
      <c r="K14" s="30"/>
      <c r="L14" s="30"/>
      <c r="T14" s="4"/>
    </row>
    <row r="15" spans="1:20">
      <c r="B15" s="5" t="s">
        <v>197</v>
      </c>
      <c r="C15" s="122" t="s">
        <v>44</v>
      </c>
      <c r="D15" s="125">
        <v>6</v>
      </c>
      <c r="E15" s="126">
        <v>6</v>
      </c>
      <c r="F15" s="141">
        <f t="shared" ref="F15" si="7">D15*E15</f>
        <v>36</v>
      </c>
      <c r="G15" s="135">
        <v>0</v>
      </c>
      <c r="H15" s="256">
        <f t="shared" ref="H15" si="8">G15-F15</f>
        <v>-36</v>
      </c>
      <c r="I15" s="42"/>
      <c r="J15" s="12"/>
      <c r="K15" s="30"/>
      <c r="L15" s="322"/>
      <c r="T15" s="4"/>
    </row>
    <row r="16" spans="1:20" ht="16.2" thickBot="1">
      <c r="B16" s="40" t="s">
        <v>198</v>
      </c>
      <c r="C16" s="129" t="s">
        <v>7</v>
      </c>
      <c r="D16" s="130">
        <v>6</v>
      </c>
      <c r="E16" s="131">
        <v>5</v>
      </c>
      <c r="F16" s="142">
        <f t="shared" ref="F16" si="9">D16*E16</f>
        <v>30</v>
      </c>
      <c r="G16" s="137">
        <v>0</v>
      </c>
      <c r="H16" s="257">
        <f t="shared" ref="H16" si="10">G16-F16</f>
        <v>-30</v>
      </c>
      <c r="I16" s="42"/>
      <c r="J16" s="12"/>
      <c r="K16" s="30"/>
      <c r="L16" s="323"/>
      <c r="T16" s="4"/>
    </row>
    <row r="17" spans="2:20" ht="16.2" thickBot="1">
      <c r="B17" s="89"/>
      <c r="C17" s="305" t="s">
        <v>190</v>
      </c>
      <c r="D17" s="306"/>
      <c r="E17" s="307"/>
      <c r="F17" s="138">
        <f>SUM(F9:F16)</f>
        <v>2844</v>
      </c>
      <c r="G17" s="143">
        <f>SUM(G9:G16)</f>
        <v>0</v>
      </c>
      <c r="H17" s="266">
        <f>G17-F17</f>
        <v>-2844</v>
      </c>
      <c r="I17" s="43"/>
      <c r="J17" s="43"/>
      <c r="K17" s="29"/>
      <c r="L17" s="29"/>
      <c r="T17" s="4"/>
    </row>
    <row r="18" spans="2:20" ht="15.75" customHeight="1" thickBot="1">
      <c r="B18" s="159" t="s">
        <v>153</v>
      </c>
      <c r="C18" s="340" t="s">
        <v>214</v>
      </c>
      <c r="D18" s="341"/>
      <c r="E18" s="341"/>
      <c r="F18" s="341"/>
      <c r="G18" s="341"/>
      <c r="H18" s="342"/>
      <c r="I18" s="44"/>
      <c r="J18" s="45"/>
      <c r="K18" s="46"/>
      <c r="L18" s="46"/>
      <c r="T18" s="4"/>
    </row>
    <row r="19" spans="2:20" ht="35.1" customHeight="1">
      <c r="B19" s="5" t="s">
        <v>200</v>
      </c>
      <c r="C19" s="122" t="s">
        <v>263</v>
      </c>
      <c r="D19" s="123">
        <v>28</v>
      </c>
      <c r="E19" s="124">
        <v>20.5</v>
      </c>
      <c r="F19" s="140">
        <f>D19*E19</f>
        <v>574</v>
      </c>
      <c r="G19" s="134">
        <v>0</v>
      </c>
      <c r="H19" s="255">
        <f>G19-F19</f>
        <v>-574</v>
      </c>
      <c r="I19" s="42"/>
      <c r="J19" s="12"/>
      <c r="K19" s="30"/>
      <c r="L19" s="30"/>
      <c r="T19" s="4"/>
    </row>
    <row r="20" spans="2:20" ht="28.8">
      <c r="B20" s="5" t="s">
        <v>201</v>
      </c>
      <c r="C20" s="6" t="s">
        <v>42</v>
      </c>
      <c r="D20" s="123">
        <v>4</v>
      </c>
      <c r="E20" s="124">
        <v>25.5</v>
      </c>
      <c r="F20" s="140">
        <f t="shared" ref="F20" si="11">D20*E20</f>
        <v>102</v>
      </c>
      <c r="G20" s="134">
        <v>0</v>
      </c>
      <c r="H20" s="255">
        <f>G20-F20</f>
        <v>-102</v>
      </c>
      <c r="I20" s="42"/>
      <c r="J20" s="30"/>
      <c r="K20" s="30"/>
      <c r="L20" s="30"/>
      <c r="T20" s="4"/>
    </row>
    <row r="21" spans="2:20" ht="28.8">
      <c r="B21" s="5" t="s">
        <v>202</v>
      </c>
      <c r="C21" s="122" t="s">
        <v>43</v>
      </c>
      <c r="D21" s="125">
        <v>3</v>
      </c>
      <c r="E21" s="126">
        <v>30</v>
      </c>
      <c r="F21" s="141">
        <f t="shared" ref="F21:F26" si="12">D21*E21</f>
        <v>90</v>
      </c>
      <c r="G21" s="135">
        <v>0</v>
      </c>
      <c r="H21" s="256">
        <f t="shared" ref="H21:H26" si="13">G21-F21</f>
        <v>-90</v>
      </c>
      <c r="I21" s="42"/>
      <c r="J21" s="12"/>
      <c r="K21" s="30"/>
      <c r="L21" s="30"/>
      <c r="T21" s="4"/>
    </row>
    <row r="22" spans="2:20">
      <c r="B22" s="5" t="s">
        <v>203</v>
      </c>
      <c r="C22" s="122" t="s">
        <v>39</v>
      </c>
      <c r="D22" s="125">
        <v>3</v>
      </c>
      <c r="E22" s="126">
        <v>10</v>
      </c>
      <c r="F22" s="140">
        <f>D22*E22</f>
        <v>30</v>
      </c>
      <c r="G22" s="135">
        <v>0</v>
      </c>
      <c r="H22" s="255">
        <f>G22-F22</f>
        <v>-30</v>
      </c>
      <c r="I22" s="42"/>
      <c r="J22" s="12"/>
      <c r="K22" s="30"/>
      <c r="L22" s="30"/>
      <c r="T22" s="4"/>
    </row>
    <row r="23" spans="2:20" ht="20.100000000000001" customHeight="1">
      <c r="B23" s="5" t="s">
        <v>204</v>
      </c>
      <c r="C23" s="122" t="s">
        <v>199</v>
      </c>
      <c r="D23" s="127">
        <v>3</v>
      </c>
      <c r="E23" s="128">
        <v>10</v>
      </c>
      <c r="F23" s="140">
        <f t="shared" si="12"/>
        <v>30</v>
      </c>
      <c r="G23" s="136">
        <v>0</v>
      </c>
      <c r="H23" s="255">
        <f t="shared" si="13"/>
        <v>-30</v>
      </c>
      <c r="I23" s="42"/>
      <c r="J23" s="12"/>
      <c r="K23" s="30"/>
      <c r="L23" s="30"/>
      <c r="T23" s="4"/>
    </row>
    <row r="24" spans="2:20">
      <c r="B24" s="5" t="s">
        <v>205</v>
      </c>
      <c r="C24" s="122" t="s">
        <v>6</v>
      </c>
      <c r="D24" s="125">
        <v>3</v>
      </c>
      <c r="E24" s="126">
        <v>14</v>
      </c>
      <c r="F24" s="141">
        <f t="shared" si="12"/>
        <v>42</v>
      </c>
      <c r="G24" s="135">
        <v>0</v>
      </c>
      <c r="H24" s="256">
        <f t="shared" si="13"/>
        <v>-42</v>
      </c>
      <c r="I24" s="42"/>
      <c r="J24" s="12"/>
      <c r="K24" s="30"/>
      <c r="L24" s="30"/>
      <c r="T24" s="4"/>
    </row>
    <row r="25" spans="2:20">
      <c r="B25" s="5" t="s">
        <v>206</v>
      </c>
      <c r="C25" s="122" t="s">
        <v>44</v>
      </c>
      <c r="D25" s="125">
        <v>3</v>
      </c>
      <c r="E25" s="126">
        <v>6</v>
      </c>
      <c r="F25" s="141">
        <f t="shared" si="12"/>
        <v>18</v>
      </c>
      <c r="G25" s="135">
        <v>0</v>
      </c>
      <c r="H25" s="256">
        <f t="shared" si="13"/>
        <v>-18</v>
      </c>
      <c r="I25" s="42"/>
      <c r="J25" s="12"/>
      <c r="K25" s="30"/>
      <c r="L25" s="322"/>
      <c r="T25" s="4"/>
    </row>
    <row r="26" spans="2:20" ht="16.2" thickBot="1">
      <c r="B26" s="40" t="s">
        <v>207</v>
      </c>
      <c r="C26" s="129" t="s">
        <v>7</v>
      </c>
      <c r="D26" s="130">
        <v>3</v>
      </c>
      <c r="E26" s="131">
        <v>5</v>
      </c>
      <c r="F26" s="142">
        <f t="shared" si="12"/>
        <v>15</v>
      </c>
      <c r="G26" s="137">
        <v>0</v>
      </c>
      <c r="H26" s="257">
        <f t="shared" si="13"/>
        <v>-15</v>
      </c>
      <c r="I26" s="42"/>
      <c r="J26" s="12"/>
      <c r="K26" s="30"/>
      <c r="L26" s="323"/>
      <c r="T26" s="4"/>
    </row>
    <row r="27" spans="2:20" ht="16.2" thickBot="1">
      <c r="B27" s="83"/>
      <c r="C27" s="305" t="s">
        <v>208</v>
      </c>
      <c r="D27" s="306"/>
      <c r="E27" s="307"/>
      <c r="F27" s="138">
        <f>SUM(F19:F26)</f>
        <v>901</v>
      </c>
      <c r="G27" s="144">
        <f>SUM(G19:G26)</f>
        <v>0</v>
      </c>
      <c r="H27" s="139">
        <f>G27-F27</f>
        <v>-901</v>
      </c>
      <c r="I27" s="43"/>
      <c r="J27" s="43"/>
      <c r="K27" s="29"/>
      <c r="L27" s="29"/>
      <c r="T27" s="4"/>
    </row>
    <row r="28" spans="2:20" ht="16.2" thickBot="1">
      <c r="B28" s="86"/>
      <c r="C28" s="118" t="s">
        <v>209</v>
      </c>
      <c r="D28" s="119"/>
      <c r="E28" s="120"/>
      <c r="F28" s="132">
        <f>F17+F27</f>
        <v>3745</v>
      </c>
      <c r="G28" s="133">
        <f>G17+G27</f>
        <v>0</v>
      </c>
      <c r="H28" s="267">
        <f>G28-F28</f>
        <v>-3745</v>
      </c>
      <c r="I28" s="43"/>
      <c r="J28" s="43"/>
      <c r="K28" s="29"/>
      <c r="L28" s="29"/>
      <c r="T28" s="4"/>
    </row>
    <row r="29" spans="2:20" ht="16.2" thickBot="1">
      <c r="B29" s="24"/>
      <c r="C29" s="25"/>
      <c r="D29" s="26"/>
      <c r="E29" s="27"/>
      <c r="F29" s="28"/>
      <c r="G29" s="31"/>
      <c r="H29" s="32"/>
      <c r="I29" s="43"/>
      <c r="J29" s="43"/>
      <c r="K29" s="29"/>
      <c r="L29" s="29"/>
      <c r="T29" s="4"/>
    </row>
    <row r="30" spans="2:20" ht="16.2" thickBot="1">
      <c r="B30" s="226" t="s">
        <v>157</v>
      </c>
      <c r="C30" s="298" t="s">
        <v>9</v>
      </c>
      <c r="D30" s="299"/>
      <c r="E30" s="299"/>
      <c r="F30" s="299"/>
      <c r="G30" s="300"/>
      <c r="H30" s="301"/>
      <c r="I30" s="47"/>
      <c r="J30" s="48"/>
      <c r="K30" s="46"/>
      <c r="L30" s="46"/>
      <c r="T30" s="4"/>
    </row>
    <row r="31" spans="2:20" ht="16.2" thickBot="1">
      <c r="B31" s="161" t="s">
        <v>158</v>
      </c>
      <c r="C31" s="162" t="s">
        <v>174</v>
      </c>
      <c r="D31" s="163"/>
      <c r="E31" s="163"/>
      <c r="F31" s="163"/>
      <c r="G31" s="163"/>
      <c r="H31" s="164"/>
      <c r="I31" s="48"/>
      <c r="J31" s="48"/>
      <c r="K31" s="46"/>
      <c r="L31" s="46"/>
      <c r="T31" s="4"/>
    </row>
    <row r="32" spans="2:20">
      <c r="B32" s="5" t="s">
        <v>162</v>
      </c>
      <c r="C32" s="6" t="s">
        <v>163</v>
      </c>
      <c r="D32" s="123">
        <v>1</v>
      </c>
      <c r="E32" s="124">
        <v>180</v>
      </c>
      <c r="F32" s="140">
        <f t="shared" ref="F32:F37" si="14">D32*E32</f>
        <v>180</v>
      </c>
      <c r="G32" s="165">
        <f>0</f>
        <v>0</v>
      </c>
      <c r="H32" s="255">
        <f t="shared" ref="H32:H38" si="15">G32-F32</f>
        <v>-180</v>
      </c>
      <c r="I32" s="12"/>
      <c r="J32" s="12"/>
      <c r="K32" s="30"/>
      <c r="L32" s="30"/>
      <c r="T32" s="4"/>
    </row>
    <row r="33" spans="2:20">
      <c r="B33" s="5" t="s">
        <v>164</v>
      </c>
      <c r="C33" s="6" t="s">
        <v>28</v>
      </c>
      <c r="D33" s="123">
        <v>1</v>
      </c>
      <c r="E33" s="124">
        <v>180</v>
      </c>
      <c r="F33" s="140">
        <f t="shared" si="14"/>
        <v>180</v>
      </c>
      <c r="G33" s="165">
        <f>0</f>
        <v>0</v>
      </c>
      <c r="H33" s="255">
        <f t="shared" si="15"/>
        <v>-180</v>
      </c>
      <c r="I33" s="12"/>
      <c r="J33" s="12"/>
      <c r="K33" s="30"/>
      <c r="L33" s="30"/>
      <c r="T33" s="4"/>
    </row>
    <row r="34" spans="2:20">
      <c r="B34" s="5" t="s">
        <v>165</v>
      </c>
      <c r="C34" s="122" t="s">
        <v>10</v>
      </c>
      <c r="D34" s="125">
        <v>1</v>
      </c>
      <c r="E34" s="126">
        <v>40</v>
      </c>
      <c r="F34" s="141">
        <f t="shared" si="14"/>
        <v>40</v>
      </c>
      <c r="G34" s="166">
        <f>0</f>
        <v>0</v>
      </c>
      <c r="H34" s="256">
        <f t="shared" si="15"/>
        <v>-40</v>
      </c>
      <c r="I34" s="12"/>
      <c r="J34" s="12"/>
      <c r="K34" s="30"/>
      <c r="L34" s="30"/>
      <c r="T34" s="4"/>
    </row>
    <row r="35" spans="2:20">
      <c r="B35" s="5" t="s">
        <v>166</v>
      </c>
      <c r="C35" s="122" t="s">
        <v>29</v>
      </c>
      <c r="D35" s="125">
        <v>1</v>
      </c>
      <c r="E35" s="126">
        <v>16</v>
      </c>
      <c r="F35" s="141">
        <f t="shared" si="14"/>
        <v>16</v>
      </c>
      <c r="G35" s="166">
        <f>0</f>
        <v>0</v>
      </c>
      <c r="H35" s="256">
        <f t="shared" si="15"/>
        <v>-16</v>
      </c>
      <c r="I35" s="12"/>
      <c r="J35" s="12"/>
      <c r="K35" s="30"/>
      <c r="L35" s="30"/>
      <c r="M35" s="22"/>
      <c r="T35" s="4"/>
    </row>
    <row r="36" spans="2:20">
      <c r="B36" s="5" t="s">
        <v>167</v>
      </c>
      <c r="C36" s="122" t="s">
        <v>253</v>
      </c>
      <c r="D36" s="125">
        <v>3</v>
      </c>
      <c r="E36" s="126">
        <v>4</v>
      </c>
      <c r="F36" s="141">
        <f t="shared" si="14"/>
        <v>12</v>
      </c>
      <c r="G36" s="135">
        <f>0</f>
        <v>0</v>
      </c>
      <c r="H36" s="256">
        <f t="shared" si="15"/>
        <v>-12</v>
      </c>
      <c r="I36" s="12"/>
      <c r="J36" s="12"/>
      <c r="K36" s="49"/>
      <c r="L36" s="49"/>
      <c r="T36" s="4"/>
    </row>
    <row r="37" spans="2:20" ht="16.2" thickBot="1">
      <c r="B37" s="276" t="s">
        <v>210</v>
      </c>
      <c r="C37" s="277" t="s">
        <v>285</v>
      </c>
      <c r="D37" s="353">
        <v>4</v>
      </c>
      <c r="E37" s="278">
        <v>6</v>
      </c>
      <c r="F37" s="279">
        <f t="shared" si="14"/>
        <v>24</v>
      </c>
      <c r="G37" s="354">
        <f>0</f>
        <v>0</v>
      </c>
      <c r="H37" s="280">
        <f t="shared" si="15"/>
        <v>-24</v>
      </c>
      <c r="I37" s="12"/>
      <c r="J37" s="12" t="s">
        <v>37</v>
      </c>
      <c r="K37" s="49"/>
      <c r="L37" s="49"/>
      <c r="T37" s="4"/>
    </row>
    <row r="38" spans="2:20" ht="16.2" thickBot="1">
      <c r="B38" s="85"/>
      <c r="C38" s="169" t="s">
        <v>176</v>
      </c>
      <c r="D38" s="170"/>
      <c r="E38" s="171"/>
      <c r="F38" s="145">
        <f>SUM(F32:F37)</f>
        <v>452</v>
      </c>
      <c r="G38" s="167">
        <f>SUM(G32:G37)</f>
        <v>0</v>
      </c>
      <c r="H38" s="168">
        <f t="shared" si="15"/>
        <v>-452</v>
      </c>
      <c r="I38" s="12"/>
      <c r="J38" s="12"/>
      <c r="K38" s="49"/>
      <c r="L38" s="49"/>
      <c r="T38" s="4"/>
    </row>
    <row r="39" spans="2:20" ht="16.2" thickBot="1">
      <c r="B39" s="172" t="s">
        <v>159</v>
      </c>
      <c r="C39" s="308" t="s">
        <v>18</v>
      </c>
      <c r="D39" s="309"/>
      <c r="E39" s="309"/>
      <c r="F39" s="309"/>
      <c r="G39" s="309"/>
      <c r="H39" s="310"/>
      <c r="I39" s="39"/>
      <c r="J39" s="12"/>
      <c r="K39" s="30"/>
      <c r="L39" s="30"/>
      <c r="T39" s="4"/>
    </row>
    <row r="40" spans="2:20" ht="15.75" customHeight="1" thickBot="1">
      <c r="B40" s="5" t="s">
        <v>169</v>
      </c>
      <c r="C40" s="122" t="s">
        <v>168</v>
      </c>
      <c r="D40" s="58">
        <v>1</v>
      </c>
      <c r="E40" s="124">
        <v>30</v>
      </c>
      <c r="F40" s="258">
        <f>D40*E40</f>
        <v>30</v>
      </c>
      <c r="G40" s="134">
        <f>0</f>
        <v>0</v>
      </c>
      <c r="H40" s="255">
        <f>G40-F40</f>
        <v>-30</v>
      </c>
      <c r="I40" s="12"/>
      <c r="J40" s="12"/>
      <c r="K40" s="30"/>
      <c r="L40" s="30"/>
      <c r="T40" s="4"/>
    </row>
    <row r="41" spans="2:20" ht="16.2" thickBot="1">
      <c r="B41" s="83"/>
      <c r="C41" s="176" t="s">
        <v>173</v>
      </c>
      <c r="D41" s="177"/>
      <c r="E41" s="178"/>
      <c r="F41" s="82">
        <f>SUM(F40:F40)</f>
        <v>30</v>
      </c>
      <c r="G41" s="144">
        <f>SUM(G40:G40)</f>
        <v>0</v>
      </c>
      <c r="H41" s="175">
        <f>G41-F41</f>
        <v>-30</v>
      </c>
      <c r="I41" s="50"/>
      <c r="J41" s="12"/>
      <c r="K41" s="30"/>
      <c r="L41" s="30"/>
      <c r="T41" s="4"/>
    </row>
    <row r="42" spans="2:20" ht="16.2" thickBot="1">
      <c r="B42" s="172" t="s">
        <v>160</v>
      </c>
      <c r="C42" s="308" t="s">
        <v>19</v>
      </c>
      <c r="D42" s="309"/>
      <c r="E42" s="309"/>
      <c r="F42" s="309"/>
      <c r="G42" s="309"/>
      <c r="H42" s="310"/>
      <c r="I42" s="12"/>
      <c r="J42" s="12"/>
      <c r="K42" s="30"/>
      <c r="L42" s="30"/>
      <c r="T42" s="4"/>
    </row>
    <row r="43" spans="2:20">
      <c r="B43" s="5" t="s">
        <v>170</v>
      </c>
      <c r="C43" s="7" t="s">
        <v>171</v>
      </c>
      <c r="D43" s="58">
        <v>1</v>
      </c>
      <c r="E43" s="124">
        <v>40</v>
      </c>
      <c r="F43" s="140">
        <f>D43*E43</f>
        <v>40</v>
      </c>
      <c r="G43" s="134">
        <f>0</f>
        <v>0</v>
      </c>
      <c r="H43" s="255">
        <f>G43-F43</f>
        <v>-40</v>
      </c>
      <c r="I43" s="12"/>
      <c r="J43" s="12"/>
      <c r="K43" s="30"/>
      <c r="L43" s="30"/>
      <c r="T43" s="4"/>
    </row>
    <row r="44" spans="2:20" ht="15.75" customHeight="1" thickBot="1">
      <c r="B44" s="40" t="s">
        <v>172</v>
      </c>
      <c r="C44" s="41" t="s">
        <v>15</v>
      </c>
      <c r="D44" s="61">
        <v>1</v>
      </c>
      <c r="E44" s="131">
        <v>10</v>
      </c>
      <c r="F44" s="142">
        <f>D44*E44</f>
        <v>10</v>
      </c>
      <c r="G44" s="137">
        <f>0</f>
        <v>0</v>
      </c>
      <c r="H44" s="257">
        <f>G44-F44</f>
        <v>-10</v>
      </c>
      <c r="I44" s="39"/>
      <c r="J44" s="12"/>
      <c r="K44" s="30"/>
      <c r="L44" s="30"/>
      <c r="T44" s="4"/>
    </row>
    <row r="45" spans="2:20" ht="16.2" thickBot="1">
      <c r="B45" s="84"/>
      <c r="C45" s="176" t="s">
        <v>175</v>
      </c>
      <c r="D45" s="179"/>
      <c r="E45" s="180"/>
      <c r="F45" s="82">
        <f>SUM(F43:F44)</f>
        <v>50</v>
      </c>
      <c r="G45" s="144">
        <f>SUM(G43:G44)</f>
        <v>0</v>
      </c>
      <c r="H45" s="175">
        <f>G45-F45</f>
        <v>-50</v>
      </c>
      <c r="I45" s="50"/>
      <c r="J45" s="12"/>
      <c r="K45" s="30"/>
      <c r="L45" s="30"/>
      <c r="T45" s="4"/>
    </row>
    <row r="46" spans="2:20" ht="16.2" thickBot="1">
      <c r="B46" s="161" t="s">
        <v>161</v>
      </c>
      <c r="C46" s="311" t="s">
        <v>16</v>
      </c>
      <c r="D46" s="312"/>
      <c r="E46" s="312"/>
      <c r="F46" s="312"/>
      <c r="G46" s="309"/>
      <c r="H46" s="310"/>
      <c r="I46" s="47"/>
      <c r="J46" s="48"/>
      <c r="K46" s="46"/>
      <c r="L46" s="46"/>
      <c r="T46" s="4"/>
    </row>
    <row r="47" spans="2:20">
      <c r="B47" s="5" t="s">
        <v>177</v>
      </c>
      <c r="C47" s="122" t="s">
        <v>46</v>
      </c>
      <c r="D47" s="123">
        <v>1</v>
      </c>
      <c r="E47" s="124">
        <v>20</v>
      </c>
      <c r="F47" s="140">
        <f t="shared" ref="F47:F54" si="16">D47*E47</f>
        <v>20</v>
      </c>
      <c r="G47" s="165">
        <f>0</f>
        <v>0</v>
      </c>
      <c r="H47" s="255">
        <f t="shared" ref="H47:H56" si="17">G47-F47</f>
        <v>-20</v>
      </c>
      <c r="I47" s="12"/>
      <c r="J47" s="12"/>
      <c r="K47" s="30"/>
      <c r="L47" s="30"/>
      <c r="T47" s="4"/>
    </row>
    <row r="48" spans="2:20">
      <c r="B48" s="146" t="s">
        <v>178</v>
      </c>
      <c r="C48" s="122" t="s">
        <v>17</v>
      </c>
      <c r="D48" s="123">
        <v>1</v>
      </c>
      <c r="E48" s="124">
        <v>9</v>
      </c>
      <c r="F48" s="140">
        <f t="shared" si="16"/>
        <v>9</v>
      </c>
      <c r="G48" s="165">
        <f>0</f>
        <v>0</v>
      </c>
      <c r="H48" s="255">
        <f t="shared" si="17"/>
        <v>-9</v>
      </c>
      <c r="I48" s="12"/>
      <c r="J48" s="12"/>
      <c r="K48" s="30"/>
      <c r="L48" s="30"/>
      <c r="T48" s="4"/>
    </row>
    <row r="49" spans="2:20">
      <c r="B49" s="146" t="s">
        <v>179</v>
      </c>
      <c r="C49" s="122" t="s">
        <v>20</v>
      </c>
      <c r="D49" s="123">
        <v>1</v>
      </c>
      <c r="E49" s="124">
        <v>14</v>
      </c>
      <c r="F49" s="140">
        <f t="shared" si="16"/>
        <v>14</v>
      </c>
      <c r="G49" s="165">
        <f>0</f>
        <v>0</v>
      </c>
      <c r="H49" s="255">
        <f t="shared" si="17"/>
        <v>-14</v>
      </c>
      <c r="I49" s="39"/>
      <c r="J49" s="12"/>
      <c r="K49" s="30"/>
      <c r="L49" s="30"/>
      <c r="T49" s="4"/>
    </row>
    <row r="50" spans="2:20" ht="43.2">
      <c r="B50" s="146" t="s">
        <v>180</v>
      </c>
      <c r="C50" s="122" t="s">
        <v>47</v>
      </c>
      <c r="D50" s="123">
        <v>1</v>
      </c>
      <c r="E50" s="124">
        <v>10</v>
      </c>
      <c r="F50" s="140">
        <f t="shared" si="16"/>
        <v>10</v>
      </c>
      <c r="G50" s="165">
        <f>0</f>
        <v>0</v>
      </c>
      <c r="H50" s="255">
        <f t="shared" si="17"/>
        <v>-10</v>
      </c>
      <c r="I50" s="12"/>
      <c r="J50" s="12"/>
      <c r="K50" s="30"/>
      <c r="L50" s="30"/>
      <c r="T50" s="4"/>
    </row>
    <row r="51" spans="2:20">
      <c r="B51" s="146" t="s">
        <v>181</v>
      </c>
      <c r="C51" s="147" t="s">
        <v>264</v>
      </c>
      <c r="D51" s="125">
        <v>1</v>
      </c>
      <c r="E51" s="126">
        <v>6</v>
      </c>
      <c r="F51" s="259">
        <f t="shared" si="16"/>
        <v>6</v>
      </c>
      <c r="G51" s="182">
        <f>0</f>
        <v>0</v>
      </c>
      <c r="H51" s="256">
        <f t="shared" si="17"/>
        <v>-6</v>
      </c>
      <c r="I51" s="12"/>
      <c r="J51" s="12"/>
      <c r="K51" s="30"/>
      <c r="L51" s="30"/>
      <c r="T51" s="4"/>
    </row>
    <row r="52" spans="2:20" ht="28.8">
      <c r="B52" s="146" t="s">
        <v>182</v>
      </c>
      <c r="C52" s="148" t="s">
        <v>48</v>
      </c>
      <c r="D52" s="125">
        <v>1</v>
      </c>
      <c r="E52" s="149">
        <v>5</v>
      </c>
      <c r="F52" s="141">
        <f t="shared" si="16"/>
        <v>5</v>
      </c>
      <c r="G52" s="135">
        <f>0</f>
        <v>0</v>
      </c>
      <c r="H52" s="256">
        <f t="shared" si="17"/>
        <v>-5</v>
      </c>
      <c r="I52" s="39"/>
      <c r="J52" s="12"/>
      <c r="K52" s="30"/>
      <c r="L52" s="30"/>
      <c r="T52" s="4"/>
    </row>
    <row r="53" spans="2:20">
      <c r="B53" s="146" t="s">
        <v>184</v>
      </c>
      <c r="C53" s="148" t="s">
        <v>183</v>
      </c>
      <c r="D53" s="125">
        <v>1</v>
      </c>
      <c r="E53" s="149">
        <v>3</v>
      </c>
      <c r="F53" s="141">
        <f t="shared" si="16"/>
        <v>3</v>
      </c>
      <c r="G53" s="135">
        <f>0</f>
        <v>0</v>
      </c>
      <c r="H53" s="256">
        <f t="shared" si="17"/>
        <v>-3</v>
      </c>
      <c r="I53" s="39"/>
      <c r="J53" s="12"/>
      <c r="K53" s="30"/>
      <c r="L53" s="30"/>
      <c r="T53" s="4"/>
    </row>
    <row r="54" spans="2:20" ht="15.75" customHeight="1" thickBot="1">
      <c r="B54" s="5" t="s">
        <v>185</v>
      </c>
      <c r="C54" s="6" t="s">
        <v>49</v>
      </c>
      <c r="D54" s="123">
        <v>1</v>
      </c>
      <c r="E54" s="124">
        <v>10</v>
      </c>
      <c r="F54" s="260">
        <f t="shared" si="16"/>
        <v>10</v>
      </c>
      <c r="G54" s="165">
        <f>0</f>
        <v>0</v>
      </c>
      <c r="H54" s="255">
        <f t="shared" si="17"/>
        <v>-10</v>
      </c>
      <c r="I54" s="12"/>
      <c r="J54" s="12"/>
      <c r="K54" s="30"/>
      <c r="L54" s="30"/>
      <c r="T54" s="4"/>
    </row>
    <row r="55" spans="2:20" ht="16.2" thickBot="1">
      <c r="B55" s="85"/>
      <c r="C55" s="184" t="s">
        <v>186</v>
      </c>
      <c r="D55" s="185"/>
      <c r="E55" s="186"/>
      <c r="F55" s="60">
        <f>SUM(F47:F54)</f>
        <v>77</v>
      </c>
      <c r="G55" s="167">
        <f>SUM(G47:G54)</f>
        <v>0</v>
      </c>
      <c r="H55" s="183">
        <f t="shared" si="17"/>
        <v>-77</v>
      </c>
      <c r="I55" s="13"/>
      <c r="J55" s="13"/>
      <c r="K55" s="29"/>
      <c r="L55" s="29"/>
      <c r="T55" s="4"/>
    </row>
    <row r="56" spans="2:20" ht="16.2" thickBot="1">
      <c r="B56" s="86"/>
      <c r="C56" s="204" t="s">
        <v>187</v>
      </c>
      <c r="D56" s="227"/>
      <c r="E56" s="228"/>
      <c r="F56" s="132">
        <f>F38+F41+F45+F55</f>
        <v>609</v>
      </c>
      <c r="G56" s="229">
        <f>G38+G41+G45+G55</f>
        <v>0</v>
      </c>
      <c r="H56" s="267">
        <f t="shared" si="17"/>
        <v>-609</v>
      </c>
      <c r="I56" s="13"/>
      <c r="J56" s="13"/>
      <c r="K56" s="29"/>
      <c r="L56" s="29"/>
      <c r="T56" s="4"/>
    </row>
    <row r="57" spans="2:20">
      <c r="D57" s="18"/>
      <c r="E57" s="19"/>
      <c r="F57" s="19"/>
    </row>
    <row r="58" spans="2:20" ht="16.2" thickBot="1">
      <c r="B58" s="24"/>
      <c r="C58" s="25"/>
      <c r="D58" s="55"/>
      <c r="E58" s="27"/>
      <c r="F58" s="56"/>
      <c r="G58" s="31"/>
      <c r="H58" s="32"/>
      <c r="I58" s="13"/>
      <c r="J58" s="13"/>
      <c r="K58" s="29"/>
      <c r="L58" s="29"/>
      <c r="T58" s="4"/>
    </row>
    <row r="59" spans="2:20" ht="16.2" thickBot="1">
      <c r="B59" s="226" t="s">
        <v>144</v>
      </c>
      <c r="C59" s="313" t="s">
        <v>156</v>
      </c>
      <c r="D59" s="314"/>
      <c r="E59" s="314"/>
      <c r="F59" s="314"/>
      <c r="G59" s="314"/>
      <c r="H59" s="315"/>
      <c r="I59" s="47"/>
      <c r="J59" s="48"/>
      <c r="K59" s="46"/>
      <c r="L59" s="46"/>
      <c r="T59" s="4"/>
    </row>
    <row r="60" spans="2:20">
      <c r="B60" s="5" t="s">
        <v>139</v>
      </c>
      <c r="C60" s="6" t="s">
        <v>265</v>
      </c>
      <c r="D60" s="123">
        <v>1</v>
      </c>
      <c r="E60" s="124">
        <v>10</v>
      </c>
      <c r="F60" s="140">
        <f t="shared" ref="F60:F66" si="18">D60*E60</f>
        <v>10</v>
      </c>
      <c r="G60" s="134">
        <f>0</f>
        <v>0</v>
      </c>
      <c r="H60" s="255">
        <f t="shared" ref="H60:H66" si="19">G60-F60</f>
        <v>-10</v>
      </c>
      <c r="I60" s="12"/>
      <c r="J60" s="12"/>
      <c r="K60" s="30"/>
      <c r="L60" s="30"/>
      <c r="T60" s="4"/>
    </row>
    <row r="61" spans="2:20">
      <c r="B61" s="5" t="s">
        <v>145</v>
      </c>
      <c r="C61" s="122" t="s">
        <v>8</v>
      </c>
      <c r="D61" s="123">
        <v>1</v>
      </c>
      <c r="E61" s="124">
        <v>30</v>
      </c>
      <c r="F61" s="140">
        <f t="shared" si="18"/>
        <v>30</v>
      </c>
      <c r="G61" s="134">
        <f>0</f>
        <v>0</v>
      </c>
      <c r="H61" s="255">
        <f t="shared" si="19"/>
        <v>-30</v>
      </c>
      <c r="I61" s="12"/>
      <c r="J61" s="12"/>
      <c r="K61" s="30"/>
      <c r="L61" s="30"/>
      <c r="T61" s="4"/>
    </row>
    <row r="62" spans="2:20">
      <c r="B62" s="5" t="s">
        <v>146</v>
      </c>
      <c r="C62" s="122" t="s">
        <v>54</v>
      </c>
      <c r="D62" s="125">
        <v>1</v>
      </c>
      <c r="E62" s="126">
        <v>10</v>
      </c>
      <c r="F62" s="141">
        <f t="shared" si="18"/>
        <v>10</v>
      </c>
      <c r="G62" s="135">
        <f>0</f>
        <v>0</v>
      </c>
      <c r="H62" s="256">
        <f t="shared" si="19"/>
        <v>-10</v>
      </c>
      <c r="I62" s="12"/>
      <c r="J62" s="12"/>
      <c r="K62" s="30"/>
      <c r="L62" s="30"/>
      <c r="T62" s="4"/>
    </row>
    <row r="63" spans="2:20">
      <c r="B63" s="5" t="s">
        <v>147</v>
      </c>
      <c r="C63" s="122" t="s">
        <v>266</v>
      </c>
      <c r="D63" s="123">
        <v>1</v>
      </c>
      <c r="E63" s="124">
        <v>20</v>
      </c>
      <c r="F63" s="140">
        <f t="shared" si="18"/>
        <v>20</v>
      </c>
      <c r="G63" s="134">
        <f>0</f>
        <v>0</v>
      </c>
      <c r="H63" s="255">
        <f t="shared" si="19"/>
        <v>-20</v>
      </c>
      <c r="I63" s="12"/>
      <c r="J63" s="12"/>
      <c r="K63" s="30"/>
      <c r="L63" s="30"/>
      <c r="M63" s="11"/>
      <c r="T63" s="4"/>
    </row>
    <row r="64" spans="2:20">
      <c r="B64" s="5" t="s">
        <v>148</v>
      </c>
      <c r="C64" s="122" t="s">
        <v>6</v>
      </c>
      <c r="D64" s="125">
        <v>1</v>
      </c>
      <c r="E64" s="126">
        <v>14</v>
      </c>
      <c r="F64" s="141">
        <f>D64*E64</f>
        <v>14</v>
      </c>
      <c r="G64" s="135">
        <f>0</f>
        <v>0</v>
      </c>
      <c r="H64" s="256">
        <f>G64-F64</f>
        <v>-14</v>
      </c>
      <c r="I64" s="12"/>
      <c r="J64" s="12"/>
      <c r="K64" s="30"/>
      <c r="L64" s="30"/>
      <c r="T64" s="4"/>
    </row>
    <row r="65" spans="2:20" ht="28.8">
      <c r="B65" s="5" t="s">
        <v>149</v>
      </c>
      <c r="C65" s="122" t="s">
        <v>267</v>
      </c>
      <c r="D65" s="125">
        <v>2</v>
      </c>
      <c r="E65" s="126">
        <v>4</v>
      </c>
      <c r="F65" s="141">
        <f>D65*E65</f>
        <v>8</v>
      </c>
      <c r="G65" s="135">
        <f>0</f>
        <v>0</v>
      </c>
      <c r="H65" s="256">
        <f>G65-F65</f>
        <v>-8</v>
      </c>
      <c r="I65" s="12"/>
      <c r="J65" s="12"/>
      <c r="K65" s="30"/>
      <c r="L65" s="30"/>
      <c r="T65" s="4"/>
    </row>
    <row r="66" spans="2:20" ht="29.4" thickBot="1">
      <c r="B66" s="5" t="s">
        <v>150</v>
      </c>
      <c r="C66" s="122" t="s">
        <v>55</v>
      </c>
      <c r="D66" s="127">
        <v>1</v>
      </c>
      <c r="E66" s="128">
        <v>10</v>
      </c>
      <c r="F66" s="140">
        <f t="shared" si="18"/>
        <v>10</v>
      </c>
      <c r="G66" s="136">
        <f>0</f>
        <v>0</v>
      </c>
      <c r="H66" s="255">
        <f t="shared" si="19"/>
        <v>-10</v>
      </c>
      <c r="I66" s="12"/>
      <c r="J66" s="12"/>
      <c r="K66" s="30"/>
      <c r="L66" s="30"/>
      <c r="T66" s="4"/>
    </row>
    <row r="67" spans="2:20" ht="16.2" thickBot="1">
      <c r="B67" s="85"/>
      <c r="C67" s="204" t="s">
        <v>154</v>
      </c>
      <c r="D67" s="230"/>
      <c r="E67" s="231"/>
      <c r="F67" s="232">
        <f>SUM(F60:F66)</f>
        <v>102</v>
      </c>
      <c r="G67" s="233">
        <f>SUM(G60:G66)</f>
        <v>0</v>
      </c>
      <c r="H67" s="267">
        <f>G67-F67</f>
        <v>-102</v>
      </c>
      <c r="I67" s="43"/>
      <c r="J67" s="43"/>
      <c r="K67" s="29"/>
      <c r="L67" s="29"/>
      <c r="T67" s="4"/>
    </row>
    <row r="68" spans="2:20" ht="16.2" thickBot="1">
      <c r="B68" s="24"/>
      <c r="C68" s="63"/>
      <c r="D68" s="64"/>
      <c r="E68" s="65"/>
      <c r="F68" s="66"/>
      <c r="G68" s="67"/>
      <c r="H68" s="68"/>
      <c r="I68" s="43"/>
      <c r="J68" s="43"/>
      <c r="K68" s="29"/>
      <c r="L68" s="29"/>
      <c r="T68" s="4"/>
    </row>
    <row r="69" spans="2:20" ht="16.2" thickBot="1">
      <c r="B69" s="234" t="s">
        <v>143</v>
      </c>
      <c r="C69" s="316" t="s">
        <v>56</v>
      </c>
      <c r="D69" s="317"/>
      <c r="E69" s="317"/>
      <c r="F69" s="317"/>
      <c r="G69" s="317"/>
      <c r="H69" s="318"/>
      <c r="I69" s="12"/>
      <c r="J69" s="12"/>
      <c r="K69" s="30"/>
      <c r="L69" s="30"/>
      <c r="T69" s="4"/>
    </row>
    <row r="70" spans="2:20" ht="15.75" customHeight="1">
      <c r="B70" s="5" t="s">
        <v>140</v>
      </c>
      <c r="C70" s="122" t="s">
        <v>38</v>
      </c>
      <c r="D70" s="123">
        <v>1</v>
      </c>
      <c r="E70" s="124">
        <v>30</v>
      </c>
      <c r="F70" s="258">
        <f t="shared" ref="F70:F71" si="20">D70*E70</f>
        <v>30</v>
      </c>
      <c r="G70" s="134">
        <f>0</f>
        <v>0</v>
      </c>
      <c r="H70" s="255">
        <f t="shared" ref="H70:H73" si="21">G70-F70</f>
        <v>-30</v>
      </c>
      <c r="I70" s="39"/>
      <c r="J70" s="12"/>
      <c r="K70" s="30"/>
      <c r="L70" s="30"/>
      <c r="T70" s="4"/>
    </row>
    <row r="71" spans="2:20" ht="15.75" customHeight="1">
      <c r="B71" s="146" t="s">
        <v>141</v>
      </c>
      <c r="C71" s="122" t="s">
        <v>268</v>
      </c>
      <c r="D71" s="123">
        <v>1</v>
      </c>
      <c r="E71" s="124">
        <v>25</v>
      </c>
      <c r="F71" s="258">
        <f t="shared" si="20"/>
        <v>25</v>
      </c>
      <c r="G71" s="134">
        <f>0</f>
        <v>0</v>
      </c>
      <c r="H71" s="255">
        <f t="shared" si="21"/>
        <v>-25</v>
      </c>
      <c r="I71" s="12"/>
      <c r="J71" s="12"/>
      <c r="K71" s="30"/>
      <c r="L71" s="30"/>
      <c r="T71" s="4"/>
    </row>
    <row r="72" spans="2:20" ht="16.2" thickBot="1">
      <c r="B72" s="40" t="s">
        <v>142</v>
      </c>
      <c r="C72" s="150" t="s">
        <v>269</v>
      </c>
      <c r="D72" s="130">
        <v>2</v>
      </c>
      <c r="E72" s="131">
        <v>20</v>
      </c>
      <c r="F72" s="261">
        <f>D72*E72</f>
        <v>40</v>
      </c>
      <c r="G72" s="137">
        <f>0</f>
        <v>0</v>
      </c>
      <c r="H72" s="262">
        <f>G72-F72</f>
        <v>-40</v>
      </c>
      <c r="I72" s="39"/>
      <c r="J72" s="12"/>
      <c r="K72" s="30"/>
      <c r="L72" s="30"/>
      <c r="T72" s="4"/>
    </row>
    <row r="73" spans="2:20" ht="16.2" thickBot="1">
      <c r="B73" s="85"/>
      <c r="C73" s="235" t="s">
        <v>155</v>
      </c>
      <c r="D73" s="236"/>
      <c r="E73" s="237"/>
      <c r="F73" s="238">
        <f>SUM(F70:F72)</f>
        <v>95</v>
      </c>
      <c r="G73" s="239">
        <f>SUM(G70:G72)</f>
        <v>0</v>
      </c>
      <c r="H73" s="240">
        <f t="shared" si="21"/>
        <v>-95</v>
      </c>
      <c r="I73" s="50"/>
      <c r="J73" s="12"/>
      <c r="K73" s="30"/>
      <c r="L73" s="30"/>
      <c r="T73" s="4"/>
    </row>
    <row r="74" spans="2:20" ht="16.2" thickBot="1">
      <c r="D74" s="18"/>
      <c r="E74" s="19"/>
      <c r="F74" s="19"/>
    </row>
    <row r="75" spans="2:20" ht="16.2" thickBot="1">
      <c r="B75" s="241" t="s">
        <v>102</v>
      </c>
      <c r="C75" s="344" t="s">
        <v>14</v>
      </c>
      <c r="D75" s="345"/>
      <c r="E75" s="345"/>
      <c r="F75" s="345"/>
      <c r="G75" s="345"/>
      <c r="H75" s="346"/>
      <c r="I75" s="44"/>
      <c r="J75" s="45"/>
      <c r="K75" s="46"/>
      <c r="L75" s="46"/>
      <c r="T75" s="4"/>
    </row>
    <row r="76" spans="2:20" ht="16.2" thickBot="1">
      <c r="B76" s="161" t="s">
        <v>103</v>
      </c>
      <c r="C76" s="162" t="s">
        <v>134</v>
      </c>
      <c r="D76" s="163"/>
      <c r="E76" s="163"/>
      <c r="F76" s="163"/>
      <c r="G76" s="173"/>
      <c r="H76" s="174"/>
      <c r="I76" s="44"/>
      <c r="J76" s="45"/>
      <c r="K76" s="46"/>
      <c r="L76" s="46"/>
      <c r="T76" s="4"/>
    </row>
    <row r="77" spans="2:20">
      <c r="B77" s="5" t="s">
        <v>104</v>
      </c>
      <c r="C77" s="6" t="s">
        <v>254</v>
      </c>
      <c r="D77" s="123">
        <v>1</v>
      </c>
      <c r="E77" s="124">
        <v>20</v>
      </c>
      <c r="F77" s="260">
        <f>D77*E77</f>
        <v>20</v>
      </c>
      <c r="G77" s="187">
        <f>0</f>
        <v>0</v>
      </c>
      <c r="H77" s="255">
        <f t="shared" ref="H77:H99" si="22">G77-F77</f>
        <v>-20</v>
      </c>
      <c r="I77" s="42"/>
      <c r="J77" s="12"/>
      <c r="K77" s="339"/>
      <c r="L77" s="339"/>
      <c r="M77" s="339"/>
      <c r="T77" s="4"/>
    </row>
    <row r="78" spans="2:20">
      <c r="B78" s="5" t="s">
        <v>105</v>
      </c>
      <c r="C78" s="122" t="s">
        <v>255</v>
      </c>
      <c r="D78" s="123">
        <v>1</v>
      </c>
      <c r="E78" s="124">
        <v>20</v>
      </c>
      <c r="F78" s="260">
        <f t="shared" ref="F78:F99" si="23">D78*E78</f>
        <v>20</v>
      </c>
      <c r="G78" s="187">
        <f>0</f>
        <v>0</v>
      </c>
      <c r="H78" s="255">
        <f t="shared" si="22"/>
        <v>-20</v>
      </c>
      <c r="I78" s="42"/>
      <c r="J78" s="12"/>
      <c r="K78" s="343"/>
      <c r="L78" s="343"/>
      <c r="M78" s="343"/>
      <c r="T78" s="4"/>
    </row>
    <row r="79" spans="2:20">
      <c r="B79" s="5" t="s">
        <v>106</v>
      </c>
      <c r="C79" s="122" t="s">
        <v>11</v>
      </c>
      <c r="D79" s="123">
        <v>1</v>
      </c>
      <c r="E79" s="124">
        <v>15</v>
      </c>
      <c r="F79" s="260">
        <f t="shared" si="23"/>
        <v>15</v>
      </c>
      <c r="G79" s="187">
        <f>0</f>
        <v>0</v>
      </c>
      <c r="H79" s="255">
        <f t="shared" si="22"/>
        <v>-15</v>
      </c>
      <c r="I79" s="42"/>
      <c r="J79" s="12"/>
      <c r="K79" s="343"/>
      <c r="L79" s="343"/>
      <c r="M79" s="343"/>
      <c r="T79" s="4"/>
    </row>
    <row r="80" spans="2:20">
      <c r="B80" s="5" t="s">
        <v>107</v>
      </c>
      <c r="C80" s="122" t="s">
        <v>137</v>
      </c>
      <c r="D80" s="125">
        <v>1</v>
      </c>
      <c r="E80" s="126">
        <v>25</v>
      </c>
      <c r="F80" s="259">
        <f t="shared" si="23"/>
        <v>25</v>
      </c>
      <c r="G80" s="182">
        <f>0</f>
        <v>0</v>
      </c>
      <c r="H80" s="256">
        <f t="shared" si="22"/>
        <v>-25</v>
      </c>
      <c r="I80" s="42"/>
      <c r="J80" s="12"/>
      <c r="K80" s="343"/>
      <c r="L80" s="343"/>
      <c r="M80" s="343"/>
      <c r="N80" s="9"/>
      <c r="T80" s="4"/>
    </row>
    <row r="81" spans="2:20">
      <c r="B81" s="5" t="s">
        <v>108</v>
      </c>
      <c r="C81" s="122" t="s">
        <v>21</v>
      </c>
      <c r="D81" s="127">
        <v>1</v>
      </c>
      <c r="E81" s="128">
        <v>15</v>
      </c>
      <c r="F81" s="260">
        <f t="shared" si="23"/>
        <v>15</v>
      </c>
      <c r="G81" s="188">
        <f>0</f>
        <v>0</v>
      </c>
      <c r="H81" s="255">
        <f t="shared" si="22"/>
        <v>-15</v>
      </c>
      <c r="I81" s="12"/>
      <c r="J81" s="12"/>
      <c r="K81" s="30"/>
      <c r="L81" s="51"/>
      <c r="T81" s="4"/>
    </row>
    <row r="82" spans="2:20">
      <c r="B82" s="5" t="s">
        <v>109</v>
      </c>
      <c r="C82" s="122" t="s">
        <v>30</v>
      </c>
      <c r="D82" s="125">
        <v>1</v>
      </c>
      <c r="E82" s="126">
        <v>15</v>
      </c>
      <c r="F82" s="259">
        <f t="shared" si="23"/>
        <v>15</v>
      </c>
      <c r="G82" s="182">
        <f>0</f>
        <v>0</v>
      </c>
      <c r="H82" s="256">
        <f t="shared" si="22"/>
        <v>-15</v>
      </c>
      <c r="I82" s="12"/>
      <c r="J82" s="12"/>
      <c r="K82" s="30"/>
      <c r="L82" s="30"/>
      <c r="T82" s="4"/>
    </row>
    <row r="83" spans="2:20">
      <c r="B83" s="5" t="s">
        <v>110</v>
      </c>
      <c r="C83" s="122" t="s">
        <v>36</v>
      </c>
      <c r="D83" s="125">
        <v>1</v>
      </c>
      <c r="E83" s="126">
        <v>25</v>
      </c>
      <c r="F83" s="259">
        <f t="shared" si="23"/>
        <v>25</v>
      </c>
      <c r="G83" s="182">
        <f>0</f>
        <v>0</v>
      </c>
      <c r="H83" s="256">
        <f t="shared" si="22"/>
        <v>-25</v>
      </c>
      <c r="I83" s="12"/>
      <c r="J83" s="12"/>
      <c r="K83" s="30"/>
      <c r="L83" s="30"/>
      <c r="T83" s="4"/>
    </row>
    <row r="84" spans="2:20">
      <c r="B84" s="5" t="s">
        <v>111</v>
      </c>
      <c r="C84" s="147" t="s">
        <v>31</v>
      </c>
      <c r="D84" s="125">
        <v>1</v>
      </c>
      <c r="E84" s="126">
        <v>15</v>
      </c>
      <c r="F84" s="259">
        <f t="shared" si="23"/>
        <v>15</v>
      </c>
      <c r="G84" s="182">
        <f>0</f>
        <v>0</v>
      </c>
      <c r="H84" s="256">
        <f t="shared" si="22"/>
        <v>-15</v>
      </c>
      <c r="I84" s="12"/>
      <c r="J84" s="12"/>
      <c r="K84" s="30"/>
      <c r="L84" s="30"/>
      <c r="T84" s="4"/>
    </row>
    <row r="85" spans="2:20">
      <c r="B85" s="5" t="s">
        <v>112</v>
      </c>
      <c r="C85" s="122" t="s">
        <v>136</v>
      </c>
      <c r="D85" s="125">
        <v>1</v>
      </c>
      <c r="E85" s="126">
        <v>30</v>
      </c>
      <c r="F85" s="259">
        <f t="shared" ref="F85" si="24">D85*E85</f>
        <v>30</v>
      </c>
      <c r="G85" s="182">
        <f>0</f>
        <v>0</v>
      </c>
      <c r="H85" s="256">
        <f t="shared" ref="H85" si="25">G85-F85</f>
        <v>-30</v>
      </c>
      <c r="I85" s="12"/>
      <c r="J85" s="12"/>
      <c r="K85" s="30"/>
      <c r="L85" s="30"/>
      <c r="T85" s="4"/>
    </row>
    <row r="86" spans="2:20">
      <c r="B86" s="5" t="s">
        <v>113</v>
      </c>
      <c r="C86" s="147" t="s">
        <v>50</v>
      </c>
      <c r="D86" s="125">
        <v>1</v>
      </c>
      <c r="E86" s="126">
        <v>6</v>
      </c>
      <c r="F86" s="259">
        <f t="shared" si="23"/>
        <v>6</v>
      </c>
      <c r="G86" s="182">
        <f>0</f>
        <v>0</v>
      </c>
      <c r="H86" s="256">
        <f t="shared" si="22"/>
        <v>-6</v>
      </c>
      <c r="I86" s="12"/>
      <c r="J86" s="12"/>
      <c r="K86" s="49"/>
      <c r="L86" s="49"/>
      <c r="T86" s="4"/>
    </row>
    <row r="87" spans="2:20">
      <c r="B87" s="5" t="s">
        <v>114</v>
      </c>
      <c r="C87" s="147" t="s">
        <v>51</v>
      </c>
      <c r="D87" s="125">
        <v>1</v>
      </c>
      <c r="E87" s="126">
        <v>6</v>
      </c>
      <c r="F87" s="259">
        <f t="shared" ref="F87" si="26">D87*E87</f>
        <v>6</v>
      </c>
      <c r="G87" s="182">
        <f>0</f>
        <v>0</v>
      </c>
      <c r="H87" s="256">
        <f t="shared" ref="H87" si="27">G87-F87</f>
        <v>-6</v>
      </c>
      <c r="I87" s="12"/>
      <c r="J87" s="12"/>
      <c r="K87" s="49"/>
      <c r="L87" s="49"/>
      <c r="T87" s="4"/>
    </row>
    <row r="88" spans="2:20">
      <c r="B88" s="5" t="s">
        <v>115</v>
      </c>
      <c r="C88" s="147" t="s">
        <v>32</v>
      </c>
      <c r="D88" s="125">
        <v>1</v>
      </c>
      <c r="E88" s="126">
        <v>8</v>
      </c>
      <c r="F88" s="259">
        <f>D88*E88</f>
        <v>8</v>
      </c>
      <c r="G88" s="182">
        <f>0</f>
        <v>0</v>
      </c>
      <c r="H88" s="256">
        <f t="shared" si="22"/>
        <v>-8</v>
      </c>
      <c r="I88" s="12"/>
      <c r="J88" s="12"/>
      <c r="K88" s="49"/>
      <c r="L88" s="49"/>
      <c r="T88" s="4"/>
    </row>
    <row r="89" spans="2:20" ht="16.2" thickBot="1">
      <c r="B89" s="40" t="s">
        <v>116</v>
      </c>
      <c r="C89" s="129" t="s">
        <v>33</v>
      </c>
      <c r="D89" s="130">
        <v>1</v>
      </c>
      <c r="E89" s="131">
        <v>10</v>
      </c>
      <c r="F89" s="263">
        <f t="shared" si="23"/>
        <v>10</v>
      </c>
      <c r="G89" s="189">
        <f>0</f>
        <v>0</v>
      </c>
      <c r="H89" s="257">
        <f t="shared" si="22"/>
        <v>-10</v>
      </c>
      <c r="I89" s="12"/>
      <c r="J89" s="12"/>
      <c r="K89" s="49"/>
      <c r="L89" s="49"/>
      <c r="T89" s="4"/>
    </row>
    <row r="90" spans="2:20" ht="16.2" thickBot="1">
      <c r="B90" s="87"/>
      <c r="C90" s="191" t="s">
        <v>117</v>
      </c>
      <c r="D90" s="192"/>
      <c r="E90" s="193"/>
      <c r="F90" s="194">
        <f>SUM(F77:F89)</f>
        <v>210</v>
      </c>
      <c r="G90" s="190">
        <f>SUM(G77:G89)</f>
        <v>0</v>
      </c>
      <c r="H90" s="175">
        <f t="shared" si="22"/>
        <v>-210</v>
      </c>
      <c r="I90" s="12"/>
      <c r="J90" s="12"/>
      <c r="K90" s="30"/>
      <c r="L90" s="30"/>
      <c r="T90" s="4"/>
    </row>
    <row r="91" spans="2:20" ht="16.2" thickBot="1">
      <c r="B91" s="161" t="s">
        <v>118</v>
      </c>
      <c r="C91" s="162" t="s">
        <v>132</v>
      </c>
      <c r="D91" s="181"/>
      <c r="E91" s="181"/>
      <c r="F91" s="181"/>
      <c r="G91" s="173"/>
      <c r="H91" s="174"/>
      <c r="I91" s="44"/>
      <c r="J91" s="45"/>
      <c r="K91" s="46"/>
      <c r="L91" s="46"/>
      <c r="T91" s="4"/>
    </row>
    <row r="92" spans="2:20" ht="28.8">
      <c r="B92" s="5" t="s">
        <v>120</v>
      </c>
      <c r="C92" s="122" t="s">
        <v>121</v>
      </c>
      <c r="D92" s="123">
        <v>1</v>
      </c>
      <c r="E92" s="124">
        <v>89</v>
      </c>
      <c r="F92" s="140">
        <f>D92*E92</f>
        <v>89</v>
      </c>
      <c r="G92" s="134">
        <f>0</f>
        <v>0</v>
      </c>
      <c r="H92" s="255">
        <f>G92-F92</f>
        <v>-89</v>
      </c>
      <c r="I92" s="12"/>
      <c r="J92" s="12"/>
      <c r="K92" s="30"/>
      <c r="L92" s="30"/>
      <c r="T92" s="4"/>
    </row>
    <row r="93" spans="2:20" ht="28.8">
      <c r="B93" s="5" t="s">
        <v>123</v>
      </c>
      <c r="C93" s="122" t="s">
        <v>122</v>
      </c>
      <c r="D93" s="125">
        <v>1</v>
      </c>
      <c r="E93" s="126">
        <v>10</v>
      </c>
      <c r="F93" s="141">
        <f>D93*E93</f>
        <v>10</v>
      </c>
      <c r="G93" s="135">
        <f>0</f>
        <v>0</v>
      </c>
      <c r="H93" s="256">
        <f>G93-F93</f>
        <v>-10</v>
      </c>
      <c r="I93" s="12"/>
      <c r="J93" s="12"/>
      <c r="K93" s="30"/>
      <c r="L93" s="30"/>
      <c r="T93" s="4"/>
    </row>
    <row r="94" spans="2:20" ht="16.2" thickBot="1">
      <c r="B94" s="40" t="s">
        <v>124</v>
      </c>
      <c r="C94" s="129" t="s">
        <v>125</v>
      </c>
      <c r="D94" s="130">
        <v>1</v>
      </c>
      <c r="E94" s="131">
        <v>4</v>
      </c>
      <c r="F94" s="142">
        <f>D94*E94</f>
        <v>4</v>
      </c>
      <c r="G94" s="137">
        <f>0</f>
        <v>0</v>
      </c>
      <c r="H94" s="257">
        <f>G94-F94</f>
        <v>-4</v>
      </c>
      <c r="I94" s="12"/>
      <c r="J94" s="12"/>
      <c r="K94" s="30"/>
      <c r="L94" s="30"/>
      <c r="T94" s="4"/>
    </row>
    <row r="95" spans="2:20" ht="16.2" thickBot="1">
      <c r="B95" s="151"/>
      <c r="C95" s="195" t="s">
        <v>126</v>
      </c>
      <c r="D95" s="196"/>
      <c r="E95" s="197"/>
      <c r="F95" s="194">
        <f>SUM(F92:F94)</f>
        <v>103</v>
      </c>
      <c r="G95" s="198">
        <f>SUM(G92:G94)</f>
        <v>0</v>
      </c>
      <c r="H95" s="199">
        <f>SUM(H92:H94)</f>
        <v>-103</v>
      </c>
      <c r="I95" s="12"/>
      <c r="J95" s="12"/>
      <c r="K95" s="30"/>
      <c r="L95" s="30"/>
      <c r="T95" s="4"/>
    </row>
    <row r="96" spans="2:20" ht="16.2" thickBot="1">
      <c r="B96" s="161" t="s">
        <v>119</v>
      </c>
      <c r="C96" s="348" t="s">
        <v>248</v>
      </c>
      <c r="D96" s="349"/>
      <c r="E96" s="349"/>
      <c r="F96" s="181"/>
      <c r="G96" s="173"/>
      <c r="H96" s="174"/>
      <c r="I96" s="44"/>
      <c r="J96" s="45"/>
      <c r="K96" s="46"/>
      <c r="L96" s="46"/>
      <c r="T96" s="4"/>
    </row>
    <row r="97" spans="2:20">
      <c r="B97" s="5" t="s">
        <v>127</v>
      </c>
      <c r="C97" s="122" t="s">
        <v>128</v>
      </c>
      <c r="D97" s="123">
        <v>5</v>
      </c>
      <c r="E97" s="124">
        <v>10</v>
      </c>
      <c r="F97" s="140">
        <f t="shared" si="23"/>
        <v>50</v>
      </c>
      <c r="G97" s="134">
        <f>0</f>
        <v>0</v>
      </c>
      <c r="H97" s="255">
        <f t="shared" si="22"/>
        <v>-50</v>
      </c>
      <c r="I97" s="42"/>
      <c r="J97" s="12"/>
      <c r="K97" s="30"/>
      <c r="L97" s="30"/>
      <c r="T97" s="4"/>
    </row>
    <row r="98" spans="2:20">
      <c r="B98" s="5" t="s">
        <v>129</v>
      </c>
      <c r="C98" s="122" t="s">
        <v>270</v>
      </c>
      <c r="D98" s="125">
        <v>5</v>
      </c>
      <c r="E98" s="126">
        <v>8</v>
      </c>
      <c r="F98" s="141">
        <f t="shared" ref="F98" si="28">D98*E98</f>
        <v>40</v>
      </c>
      <c r="G98" s="135">
        <f>0</f>
        <v>0</v>
      </c>
      <c r="H98" s="256">
        <f t="shared" ref="H98" si="29">G98-F98</f>
        <v>-40</v>
      </c>
      <c r="I98" s="42"/>
      <c r="J98" s="12"/>
      <c r="K98" s="30"/>
      <c r="L98" s="30"/>
      <c r="T98" s="4"/>
    </row>
    <row r="99" spans="2:20">
      <c r="B99" s="5" t="s">
        <v>130</v>
      </c>
      <c r="C99" s="122" t="s">
        <v>52</v>
      </c>
      <c r="D99" s="125">
        <v>5</v>
      </c>
      <c r="E99" s="126">
        <v>3</v>
      </c>
      <c r="F99" s="141">
        <f t="shared" si="23"/>
        <v>15</v>
      </c>
      <c r="G99" s="135">
        <f>0</f>
        <v>0</v>
      </c>
      <c r="H99" s="256">
        <f t="shared" si="22"/>
        <v>-15</v>
      </c>
      <c r="I99" s="12"/>
      <c r="J99" s="12"/>
      <c r="K99" s="30"/>
      <c r="L99" s="30"/>
      <c r="T99" s="4"/>
    </row>
    <row r="100" spans="2:20" ht="16.2" thickBot="1">
      <c r="B100" s="40" t="s">
        <v>131</v>
      </c>
      <c r="C100" s="129" t="s">
        <v>22</v>
      </c>
      <c r="D100" s="130">
        <v>1</v>
      </c>
      <c r="E100" s="131">
        <v>40</v>
      </c>
      <c r="F100" s="263">
        <f t="shared" ref="F100" si="30">D100*E100</f>
        <v>40</v>
      </c>
      <c r="G100" s="137">
        <f>0</f>
        <v>0</v>
      </c>
      <c r="H100" s="257">
        <f t="shared" ref="H100" si="31">G100-F100</f>
        <v>-40</v>
      </c>
      <c r="I100" s="12"/>
      <c r="J100" s="12"/>
      <c r="K100" s="30"/>
      <c r="L100" s="30"/>
      <c r="T100" s="4"/>
    </row>
    <row r="101" spans="2:20" ht="16.2" thickBot="1">
      <c r="B101" s="85"/>
      <c r="C101" s="176" t="s">
        <v>133</v>
      </c>
      <c r="D101" s="201"/>
      <c r="E101" s="202"/>
      <c r="F101" s="203">
        <f>SUM(F97:F100)</f>
        <v>145</v>
      </c>
      <c r="G101" s="242">
        <f>SUM(G97:G100)</f>
        <v>0</v>
      </c>
      <c r="H101" s="200">
        <f>SUM(H97:H100)</f>
        <v>-145</v>
      </c>
      <c r="I101" s="12"/>
      <c r="J101" s="12"/>
      <c r="K101" s="30"/>
      <c r="L101" s="30"/>
      <c r="T101" s="4"/>
    </row>
    <row r="102" spans="2:20" ht="16.2" thickBot="1">
      <c r="B102" s="86"/>
      <c r="C102" s="204" t="s">
        <v>138</v>
      </c>
      <c r="D102" s="205"/>
      <c r="E102" s="206"/>
      <c r="F102" s="207">
        <f>F90+F95+F101</f>
        <v>458</v>
      </c>
      <c r="G102" s="243">
        <f>G90+G95+G101</f>
        <v>0</v>
      </c>
      <c r="H102" s="268">
        <f>G102-F102</f>
        <v>-458</v>
      </c>
      <c r="I102" s="13"/>
      <c r="J102" s="13"/>
      <c r="K102" s="29"/>
      <c r="L102" s="29"/>
      <c r="T102" s="4"/>
    </row>
    <row r="103" spans="2:20" ht="27.6">
      <c r="C103" s="81" t="s">
        <v>250</v>
      </c>
      <c r="D103" s="78"/>
      <c r="E103" s="79"/>
      <c r="F103" s="79"/>
      <c r="G103" s="80"/>
      <c r="H103" s="80"/>
    </row>
    <row r="104" spans="2:20" ht="16.2" thickBot="1">
      <c r="B104" s="76"/>
      <c r="C104" s="77"/>
      <c r="D104" s="72"/>
      <c r="E104" s="73"/>
      <c r="F104" s="74"/>
      <c r="G104" s="74"/>
      <c r="H104" s="74"/>
      <c r="I104" s="50"/>
      <c r="J104" s="12"/>
      <c r="K104" s="30"/>
      <c r="L104" s="30"/>
      <c r="T104" s="4"/>
    </row>
    <row r="105" spans="2:20" ht="16.2" thickBot="1">
      <c r="B105" s="226" t="s">
        <v>63</v>
      </c>
      <c r="C105" s="347" t="s">
        <v>234</v>
      </c>
      <c r="D105" s="317"/>
      <c r="E105" s="317"/>
      <c r="F105" s="317"/>
      <c r="G105" s="317"/>
      <c r="H105" s="318"/>
      <c r="I105" s="44"/>
      <c r="J105" s="45"/>
      <c r="K105" s="46"/>
      <c r="L105" s="46"/>
      <c r="M105" s="22"/>
      <c r="T105" s="4"/>
    </row>
    <row r="106" spans="2:20" ht="16.2" thickBot="1">
      <c r="B106" s="161" t="s">
        <v>65</v>
      </c>
      <c r="C106" s="162" t="s">
        <v>249</v>
      </c>
      <c r="D106" s="181"/>
      <c r="E106" s="181"/>
      <c r="F106" s="181"/>
      <c r="G106" s="173"/>
      <c r="H106" s="174"/>
      <c r="I106" s="45"/>
      <c r="J106" s="45"/>
      <c r="K106" s="46"/>
      <c r="L106" s="46"/>
      <c r="M106" s="22"/>
      <c r="T106" s="4"/>
    </row>
    <row r="107" spans="2:20">
      <c r="B107" s="5" t="s">
        <v>66</v>
      </c>
      <c r="C107" s="6" t="s">
        <v>87</v>
      </c>
      <c r="D107" s="123">
        <v>1</v>
      </c>
      <c r="E107" s="124">
        <v>200</v>
      </c>
      <c r="F107" s="140">
        <f t="shared" ref="F107:F126" si="32">D107*E107</f>
        <v>200</v>
      </c>
      <c r="G107" s="134">
        <f>0</f>
        <v>0</v>
      </c>
      <c r="H107" s="255">
        <f t="shared" ref="H107:H126" si="33">G107-F107</f>
        <v>-200</v>
      </c>
      <c r="I107" s="12"/>
      <c r="J107" s="12"/>
      <c r="K107" s="30"/>
      <c r="L107" s="30"/>
      <c r="M107" s="22"/>
      <c r="T107" s="4"/>
    </row>
    <row r="108" spans="2:20">
      <c r="B108" s="5" t="s">
        <v>67</v>
      </c>
      <c r="C108" s="6" t="s">
        <v>64</v>
      </c>
      <c r="D108" s="123">
        <v>1</v>
      </c>
      <c r="E108" s="124">
        <v>100</v>
      </c>
      <c r="F108" s="140">
        <f>D108*E108</f>
        <v>100</v>
      </c>
      <c r="G108" s="134">
        <f>0</f>
        <v>0</v>
      </c>
      <c r="H108" s="255">
        <f>G108-F108</f>
        <v>-100</v>
      </c>
      <c r="I108" s="12"/>
      <c r="J108" s="12"/>
      <c r="K108" s="30"/>
      <c r="L108" s="30"/>
      <c r="M108" s="22"/>
      <c r="T108" s="4"/>
    </row>
    <row r="109" spans="2:20">
      <c r="B109" s="5" t="s">
        <v>68</v>
      </c>
      <c r="C109" s="6" t="s">
        <v>53</v>
      </c>
      <c r="D109" s="123">
        <v>1</v>
      </c>
      <c r="E109" s="124">
        <v>10</v>
      </c>
      <c r="F109" s="140">
        <f t="shared" si="32"/>
        <v>10</v>
      </c>
      <c r="G109" s="134">
        <f>0</f>
        <v>0</v>
      </c>
      <c r="H109" s="255">
        <f t="shared" si="33"/>
        <v>-10</v>
      </c>
      <c r="I109" s="12"/>
      <c r="J109" s="12"/>
      <c r="K109" s="30"/>
      <c r="L109" s="30"/>
      <c r="M109" s="22"/>
      <c r="T109" s="4"/>
    </row>
    <row r="110" spans="2:20" ht="29.4" thickBot="1">
      <c r="B110" s="40" t="s">
        <v>69</v>
      </c>
      <c r="C110" s="152" t="s">
        <v>70</v>
      </c>
      <c r="D110" s="130">
        <v>1</v>
      </c>
      <c r="E110" s="131">
        <v>20</v>
      </c>
      <c r="F110" s="142">
        <f t="shared" si="32"/>
        <v>20</v>
      </c>
      <c r="G110" s="137">
        <f>0</f>
        <v>0</v>
      </c>
      <c r="H110" s="257">
        <f t="shared" si="33"/>
        <v>-20</v>
      </c>
      <c r="I110" s="39"/>
      <c r="J110" s="12"/>
      <c r="K110" s="30"/>
      <c r="L110" s="30"/>
      <c r="M110" s="22"/>
      <c r="T110" s="4"/>
    </row>
    <row r="111" spans="2:20" ht="16.2" thickBot="1">
      <c r="B111" s="87"/>
      <c r="C111" s="153" t="s">
        <v>256</v>
      </c>
      <c r="D111" s="154"/>
      <c r="E111" s="155"/>
      <c r="F111" s="156">
        <f>SUM(F107:F110)</f>
        <v>330</v>
      </c>
      <c r="G111" s="208">
        <f>SUM(G107:G110)</f>
        <v>0</v>
      </c>
      <c r="H111" s="209">
        <f>G111-F111</f>
        <v>-330</v>
      </c>
      <c r="I111" s="12"/>
      <c r="J111" s="12"/>
      <c r="K111" s="30"/>
      <c r="L111" s="30"/>
      <c r="M111" s="22"/>
      <c r="T111" s="4"/>
    </row>
    <row r="112" spans="2:20" ht="16.2" thickBot="1">
      <c r="B112" s="172" t="s">
        <v>71</v>
      </c>
      <c r="C112" s="162" t="s">
        <v>23</v>
      </c>
      <c r="D112" s="210"/>
      <c r="E112" s="211"/>
      <c r="F112" s="211"/>
      <c r="G112" s="212"/>
      <c r="H112" s="213"/>
      <c r="I112" s="12"/>
      <c r="J112" s="12"/>
      <c r="K112" s="30"/>
      <c r="L112" s="30"/>
      <c r="M112" s="22"/>
      <c r="T112" s="4"/>
    </row>
    <row r="113" spans="2:20">
      <c r="B113" s="5" t="s">
        <v>72</v>
      </c>
      <c r="C113" s="122" t="s">
        <v>59</v>
      </c>
      <c r="D113" s="123">
        <v>1</v>
      </c>
      <c r="E113" s="124">
        <v>20</v>
      </c>
      <c r="F113" s="140">
        <f t="shared" si="32"/>
        <v>20</v>
      </c>
      <c r="G113" s="134">
        <f>0</f>
        <v>0</v>
      </c>
      <c r="H113" s="255">
        <f t="shared" si="33"/>
        <v>-20</v>
      </c>
      <c r="I113" s="42"/>
      <c r="J113" s="12"/>
      <c r="K113" s="339"/>
      <c r="L113" s="339"/>
      <c r="M113" s="338"/>
      <c r="T113" s="4"/>
    </row>
    <row r="114" spans="2:20">
      <c r="B114" s="5" t="s">
        <v>73</v>
      </c>
      <c r="C114" s="122" t="s">
        <v>60</v>
      </c>
      <c r="D114" s="123">
        <v>1</v>
      </c>
      <c r="E114" s="124">
        <v>70</v>
      </c>
      <c r="F114" s="140">
        <f t="shared" si="32"/>
        <v>70</v>
      </c>
      <c r="G114" s="134">
        <f>0</f>
        <v>0</v>
      </c>
      <c r="H114" s="255">
        <f t="shared" si="33"/>
        <v>-70</v>
      </c>
      <c r="I114" s="42"/>
      <c r="J114" s="12"/>
      <c r="K114" s="343"/>
      <c r="L114" s="343"/>
      <c r="M114" s="339"/>
      <c r="T114" s="4"/>
    </row>
    <row r="115" spans="2:20">
      <c r="B115" s="5" t="s">
        <v>74</v>
      </c>
      <c r="C115" s="147" t="s">
        <v>12</v>
      </c>
      <c r="D115" s="127">
        <v>1</v>
      </c>
      <c r="E115" s="128">
        <v>80</v>
      </c>
      <c r="F115" s="264">
        <f t="shared" ref="F115" si="34">D115*E115</f>
        <v>80</v>
      </c>
      <c r="G115" s="136">
        <f>0</f>
        <v>0</v>
      </c>
      <c r="H115" s="265">
        <f t="shared" ref="H115" si="35">G115-F115</f>
        <v>-80</v>
      </c>
      <c r="I115" s="42"/>
      <c r="J115" s="12"/>
      <c r="K115" s="343"/>
      <c r="L115" s="343"/>
      <c r="M115" s="339"/>
      <c r="T115" s="4"/>
    </row>
    <row r="116" spans="2:20">
      <c r="B116" s="5" t="s">
        <v>75</v>
      </c>
      <c r="C116" s="122" t="s">
        <v>61</v>
      </c>
      <c r="D116" s="125">
        <v>1</v>
      </c>
      <c r="E116" s="126">
        <v>20</v>
      </c>
      <c r="F116" s="141">
        <f t="shared" si="32"/>
        <v>20</v>
      </c>
      <c r="G116" s="135">
        <f>0</f>
        <v>0</v>
      </c>
      <c r="H116" s="256">
        <f t="shared" si="33"/>
        <v>-20</v>
      </c>
      <c r="I116" s="42"/>
      <c r="J116" s="12"/>
      <c r="K116" s="343"/>
      <c r="L116" s="343"/>
      <c r="M116" s="339"/>
      <c r="T116" s="4"/>
    </row>
    <row r="117" spans="2:20" ht="16.2" thickBot="1">
      <c r="B117" s="40" t="s">
        <v>282</v>
      </c>
      <c r="C117" s="129" t="s">
        <v>62</v>
      </c>
      <c r="D117" s="130">
        <v>1</v>
      </c>
      <c r="E117" s="131">
        <v>10</v>
      </c>
      <c r="F117" s="142">
        <f t="shared" si="32"/>
        <v>10</v>
      </c>
      <c r="G117" s="137">
        <f>0</f>
        <v>0</v>
      </c>
      <c r="H117" s="257">
        <f t="shared" si="33"/>
        <v>-10</v>
      </c>
      <c r="I117" s="42"/>
      <c r="J117" s="12"/>
      <c r="K117" s="343"/>
      <c r="L117" s="343"/>
      <c r="M117" s="339"/>
      <c r="T117" s="4"/>
    </row>
    <row r="118" spans="2:20" ht="16.2" thickBot="1">
      <c r="B118" s="87"/>
      <c r="C118" s="214" t="s">
        <v>188</v>
      </c>
      <c r="D118" s="177"/>
      <c r="E118" s="215"/>
      <c r="F118" s="62">
        <f>SUM(F113:F117)</f>
        <v>200</v>
      </c>
      <c r="G118" s="190">
        <f>SUM(G113:G117)</f>
        <v>0</v>
      </c>
      <c r="H118" s="209">
        <f t="shared" si="33"/>
        <v>-200</v>
      </c>
      <c r="I118" s="42"/>
      <c r="J118" s="12"/>
      <c r="K118" s="343"/>
      <c r="L118" s="343"/>
      <c r="M118" s="339"/>
      <c r="T118" s="4"/>
    </row>
    <row r="119" spans="2:20" ht="16.2" thickBot="1">
      <c r="B119" s="172" t="s">
        <v>76</v>
      </c>
      <c r="C119" s="216" t="s">
        <v>257</v>
      </c>
      <c r="D119" s="170"/>
      <c r="E119" s="217"/>
      <c r="F119" s="217"/>
      <c r="G119" s="218"/>
      <c r="H119" s="219"/>
      <c r="I119" s="42"/>
      <c r="J119" s="12"/>
      <c r="K119" s="343"/>
      <c r="L119" s="343"/>
      <c r="M119" s="339"/>
      <c r="T119" s="4"/>
    </row>
    <row r="120" spans="2:20" ht="28.8">
      <c r="B120" s="5" t="s">
        <v>77</v>
      </c>
      <c r="C120" s="122" t="s">
        <v>271</v>
      </c>
      <c r="D120" s="123">
        <v>5</v>
      </c>
      <c r="E120" s="124">
        <v>8</v>
      </c>
      <c r="F120" s="140">
        <f t="shared" ref="F120" si="36">D120*E120</f>
        <v>40</v>
      </c>
      <c r="G120" s="134">
        <f>0</f>
        <v>0</v>
      </c>
      <c r="H120" s="255">
        <f t="shared" ref="H120" si="37">G120-F120</f>
        <v>-40</v>
      </c>
      <c r="I120" s="12"/>
      <c r="J120" s="12"/>
      <c r="K120" s="343"/>
      <c r="L120" s="343"/>
      <c r="M120" s="339"/>
      <c r="N120" s="9"/>
      <c r="T120" s="4"/>
    </row>
    <row r="121" spans="2:20" ht="15.75" customHeight="1">
      <c r="B121" s="146" t="s">
        <v>78</v>
      </c>
      <c r="C121" s="148" t="s">
        <v>235</v>
      </c>
      <c r="D121" s="125">
        <v>1</v>
      </c>
      <c r="E121" s="149">
        <v>50</v>
      </c>
      <c r="F121" s="141">
        <f>D121*E121</f>
        <v>50</v>
      </c>
      <c r="G121" s="135">
        <f>0</f>
        <v>0</v>
      </c>
      <c r="H121" s="256">
        <f>F121</f>
        <v>50</v>
      </c>
      <c r="I121" s="12"/>
      <c r="J121" s="12"/>
      <c r="K121" s="30"/>
      <c r="L121" s="30"/>
      <c r="M121" s="22"/>
      <c r="T121" s="4"/>
    </row>
    <row r="122" spans="2:20" ht="15.75" customHeight="1">
      <c r="B122" s="5" t="s">
        <v>79</v>
      </c>
      <c r="C122" s="122" t="s">
        <v>272</v>
      </c>
      <c r="D122" s="125">
        <v>1</v>
      </c>
      <c r="E122" s="126">
        <v>60</v>
      </c>
      <c r="F122" s="141">
        <f t="shared" si="32"/>
        <v>60</v>
      </c>
      <c r="G122" s="135">
        <f>0</f>
        <v>0</v>
      </c>
      <c r="H122" s="256">
        <f t="shared" si="33"/>
        <v>-60</v>
      </c>
      <c r="I122" s="12"/>
      <c r="J122" s="12"/>
      <c r="K122" s="30"/>
      <c r="L122" s="30"/>
      <c r="M122" s="22"/>
      <c r="T122" s="4"/>
    </row>
    <row r="123" spans="2:20" ht="16.2" thickBot="1">
      <c r="B123" s="40" t="s">
        <v>80</v>
      </c>
      <c r="C123" s="150" t="s">
        <v>89</v>
      </c>
      <c r="D123" s="130">
        <v>1</v>
      </c>
      <c r="E123" s="157">
        <v>80</v>
      </c>
      <c r="F123" s="142">
        <f>D123*E123</f>
        <v>80</v>
      </c>
      <c r="G123" s="137">
        <f>0</f>
        <v>0</v>
      </c>
      <c r="H123" s="257">
        <f>G123-F123</f>
        <v>-80</v>
      </c>
      <c r="I123" s="12"/>
      <c r="J123" s="12"/>
      <c r="K123" s="30"/>
      <c r="L123" s="30"/>
      <c r="M123" s="22"/>
      <c r="T123" s="4"/>
    </row>
    <row r="124" spans="2:20" ht="16.2" thickBot="1">
      <c r="B124" s="88"/>
      <c r="C124" s="220" t="s">
        <v>275</v>
      </c>
      <c r="D124" s="177"/>
      <c r="E124" s="215"/>
      <c r="F124" s="62">
        <f>SUM(F120:F123)</f>
        <v>230</v>
      </c>
      <c r="G124" s="190">
        <f>SUM(G120:G123)</f>
        <v>0</v>
      </c>
      <c r="H124" s="209">
        <f t="shared" ref="H124" si="38">G124-F124</f>
        <v>-230</v>
      </c>
      <c r="I124" s="42"/>
      <c r="J124" s="12"/>
      <c r="K124" s="30"/>
      <c r="L124" s="30"/>
      <c r="M124" s="22"/>
      <c r="T124" s="4"/>
    </row>
    <row r="125" spans="2:20" ht="16.2" thickBot="1">
      <c r="B125" s="172" t="s">
        <v>81</v>
      </c>
      <c r="C125" s="216" t="s">
        <v>24</v>
      </c>
      <c r="D125" s="170"/>
      <c r="E125" s="217"/>
      <c r="F125" s="217"/>
      <c r="G125" s="221"/>
      <c r="H125" s="222"/>
      <c r="I125" s="42"/>
      <c r="J125" s="12"/>
      <c r="K125" s="30"/>
      <c r="L125" s="30"/>
      <c r="M125" s="22"/>
      <c r="T125" s="4"/>
    </row>
    <row r="126" spans="2:20">
      <c r="B126" s="5" t="s">
        <v>84</v>
      </c>
      <c r="C126" s="122" t="s">
        <v>34</v>
      </c>
      <c r="D126" s="123">
        <v>1</v>
      </c>
      <c r="E126" s="124">
        <v>100</v>
      </c>
      <c r="F126" s="140">
        <f t="shared" si="32"/>
        <v>100</v>
      </c>
      <c r="G126" s="134">
        <f>0</f>
        <v>0</v>
      </c>
      <c r="H126" s="255">
        <f t="shared" si="33"/>
        <v>-100</v>
      </c>
      <c r="I126" s="12"/>
      <c r="J126" s="12"/>
      <c r="K126" s="30"/>
      <c r="L126" s="30"/>
      <c r="M126" s="22"/>
      <c r="T126" s="4"/>
    </row>
    <row r="127" spans="2:20">
      <c r="B127" s="5" t="s">
        <v>83</v>
      </c>
      <c r="C127" s="122" t="s">
        <v>35</v>
      </c>
      <c r="D127" s="125">
        <v>1</v>
      </c>
      <c r="E127" s="126">
        <v>100</v>
      </c>
      <c r="F127" s="141">
        <f t="shared" ref="F127:F128" si="39">D127*E127</f>
        <v>100</v>
      </c>
      <c r="G127" s="135">
        <f>0</f>
        <v>0</v>
      </c>
      <c r="H127" s="256">
        <f t="shared" ref="H127:H128" si="40">G127-F127</f>
        <v>-100</v>
      </c>
      <c r="I127" s="12"/>
      <c r="J127" s="12"/>
      <c r="K127" s="30"/>
      <c r="L127" s="30"/>
      <c r="M127" s="22"/>
      <c r="T127" s="4"/>
    </row>
    <row r="128" spans="2:20" ht="16.2" thickBot="1">
      <c r="B128" s="40" t="s">
        <v>82</v>
      </c>
      <c r="C128" s="129" t="s">
        <v>86</v>
      </c>
      <c r="D128" s="130">
        <v>1</v>
      </c>
      <c r="E128" s="131">
        <v>40</v>
      </c>
      <c r="F128" s="142">
        <f t="shared" si="39"/>
        <v>40</v>
      </c>
      <c r="G128" s="137">
        <f>0</f>
        <v>0</v>
      </c>
      <c r="H128" s="257">
        <f t="shared" si="40"/>
        <v>-40</v>
      </c>
      <c r="I128" s="12"/>
      <c r="J128" s="12"/>
      <c r="K128" s="30"/>
      <c r="L128" s="30"/>
      <c r="M128" s="22"/>
      <c r="T128" s="4"/>
    </row>
    <row r="129" spans="2:20" ht="16.2" thickBot="1">
      <c r="B129" s="83"/>
      <c r="C129" s="245" t="s">
        <v>85</v>
      </c>
      <c r="D129" s="192"/>
      <c r="E129" s="193"/>
      <c r="F129" s="156">
        <f>SUM(F126:F128)</f>
        <v>240</v>
      </c>
      <c r="G129" s="208">
        <f>SUM(G126:G128)</f>
        <v>0</v>
      </c>
      <c r="H129" s="209">
        <f t="shared" ref="H129" si="41">G129-F129</f>
        <v>-240</v>
      </c>
      <c r="I129" s="42"/>
      <c r="J129" s="12"/>
      <c r="K129" s="30"/>
      <c r="L129" s="30"/>
      <c r="M129" s="22"/>
      <c r="T129" s="4"/>
    </row>
    <row r="130" spans="2:20" ht="16.2" thickBot="1">
      <c r="B130" s="86"/>
      <c r="C130" s="319" t="s">
        <v>135</v>
      </c>
      <c r="D130" s="320"/>
      <c r="E130" s="321"/>
      <c r="F130" s="132">
        <f>F111+F118+F124+F129</f>
        <v>1000</v>
      </c>
      <c r="G130" s="133">
        <f>SUM(G129,G124,G118,G111)</f>
        <v>0</v>
      </c>
      <c r="H130" s="268">
        <f>G130-F130</f>
        <v>-1000</v>
      </c>
      <c r="I130" s="13"/>
      <c r="J130" s="13"/>
      <c r="K130" s="29"/>
      <c r="L130" s="29"/>
      <c r="M130" s="22"/>
      <c r="T130" s="4"/>
    </row>
    <row r="131" spans="2:20">
      <c r="C131" s="81" t="s">
        <v>273</v>
      </c>
      <c r="D131" s="18"/>
      <c r="E131" s="19"/>
      <c r="F131" s="19"/>
    </row>
    <row r="132" spans="2:20" ht="16.2" thickBot="1">
      <c r="B132" s="76"/>
      <c r="C132" s="111"/>
      <c r="D132" s="113"/>
      <c r="E132" s="114"/>
      <c r="F132" s="74"/>
      <c r="G132" s="115"/>
      <c r="H132" s="116"/>
      <c r="I132" s="43"/>
      <c r="J132" s="43"/>
      <c r="K132" s="29"/>
      <c r="L132" s="29"/>
      <c r="T132" s="4"/>
    </row>
    <row r="133" spans="2:20" ht="16.2" thickBot="1">
      <c r="B133" s="272"/>
      <c r="C133" s="184" t="s">
        <v>189</v>
      </c>
      <c r="D133" s="185"/>
      <c r="E133" s="186"/>
      <c r="F133" s="223">
        <f>F28+F56+F67+F73+F102+F130</f>
        <v>6009</v>
      </c>
      <c r="G133" s="223">
        <f>G28+G56+G67+G73+G102+G130</f>
        <v>0</v>
      </c>
      <c r="H133" s="269">
        <f>G133-F133</f>
        <v>-6009</v>
      </c>
      <c r="I133" s="13"/>
      <c r="J133" s="13"/>
      <c r="K133" s="29"/>
      <c r="L133" s="29"/>
      <c r="T133" s="4"/>
    </row>
    <row r="134" spans="2:20" ht="16.2" thickBot="1">
      <c r="D134" s="18"/>
      <c r="E134" s="19"/>
      <c r="F134" s="19"/>
    </row>
    <row r="135" spans="2:20" ht="16.2" thickBot="1">
      <c r="B135" s="244" t="s">
        <v>88</v>
      </c>
      <c r="C135" s="285" t="s">
        <v>13</v>
      </c>
      <c r="D135" s="286"/>
      <c r="E135" s="286"/>
      <c r="F135" s="286"/>
      <c r="G135" s="287"/>
      <c r="H135" s="288"/>
      <c r="I135" s="54"/>
      <c r="J135" s="45"/>
      <c r="K135" s="52"/>
      <c r="L135" s="52"/>
      <c r="T135" s="4"/>
    </row>
    <row r="136" spans="2:20" ht="16.2" thickBot="1">
      <c r="B136" s="8"/>
      <c r="C136" s="158" t="s">
        <v>258</v>
      </c>
      <c r="D136" s="53"/>
      <c r="E136" s="10"/>
      <c r="F136" s="90">
        <f>F133*0.25</f>
        <v>1502.25</v>
      </c>
      <c r="G136" s="224">
        <f>G133*0.25</f>
        <v>0</v>
      </c>
      <c r="H136" s="271">
        <f>G136-F136</f>
        <v>-1502.25</v>
      </c>
      <c r="I136" s="33"/>
      <c r="J136" s="12"/>
      <c r="K136" s="38"/>
      <c r="L136" s="38"/>
      <c r="T136" s="4"/>
    </row>
    <row r="137" spans="2:20" ht="16.2" thickBot="1">
      <c r="K137" s="22"/>
      <c r="L137" s="22"/>
    </row>
    <row r="138" spans="2:20" ht="16.2" thickBot="1">
      <c r="B138" s="246"/>
      <c r="C138" s="204" t="s">
        <v>259</v>
      </c>
      <c r="D138" s="227"/>
      <c r="E138" s="228"/>
      <c r="F138" s="132">
        <f>SUM(F136,F133)</f>
        <v>7511.25</v>
      </c>
      <c r="G138" s="247">
        <f>SUM(G136,G133)</f>
        <v>0</v>
      </c>
      <c r="H138" s="268">
        <f>G138-F138</f>
        <v>-7511.25</v>
      </c>
      <c r="I138" s="34"/>
      <c r="J138" s="13"/>
      <c r="K138" s="29"/>
      <c r="L138" s="29"/>
      <c r="T138" s="4"/>
    </row>
    <row r="139" spans="2:20" ht="16.2" thickBot="1">
      <c r="D139" s="18"/>
      <c r="E139" s="19"/>
      <c r="F139" s="19"/>
    </row>
    <row r="140" spans="2:20" ht="16.2" thickBot="1">
      <c r="B140" s="252" t="s">
        <v>90</v>
      </c>
      <c r="C140" s="281" t="s">
        <v>27</v>
      </c>
      <c r="D140" s="282"/>
      <c r="E140" s="282"/>
      <c r="F140" s="282"/>
      <c r="G140" s="283"/>
      <c r="H140" s="284"/>
      <c r="I140" s="45"/>
      <c r="J140" s="45"/>
      <c r="K140" s="45"/>
      <c r="L140" s="45"/>
      <c r="T140" s="4"/>
    </row>
    <row r="141" spans="2:20">
      <c r="B141" s="5" t="s">
        <v>91</v>
      </c>
      <c r="C141" s="75" t="s">
        <v>101</v>
      </c>
      <c r="D141" s="123">
        <v>1</v>
      </c>
      <c r="E141" s="124">
        <f>0</f>
        <v>0</v>
      </c>
      <c r="F141" s="140">
        <f t="shared" ref="F141:F149" si="42">D141*E141</f>
        <v>0</v>
      </c>
      <c r="G141" s="134">
        <f>0</f>
        <v>0</v>
      </c>
      <c r="H141" s="255">
        <f t="shared" ref="H141:H149" si="43">G141-F141</f>
        <v>0</v>
      </c>
      <c r="I141" s="14"/>
      <c r="J141" s="14"/>
      <c r="K141" s="14"/>
      <c r="L141" s="14"/>
      <c r="T141" s="4"/>
    </row>
    <row r="142" spans="2:20">
      <c r="B142" s="5" t="s">
        <v>92</v>
      </c>
      <c r="C142" s="71" t="s">
        <v>236</v>
      </c>
      <c r="D142" s="123">
        <v>1</v>
      </c>
      <c r="E142" s="124">
        <f>0</f>
        <v>0</v>
      </c>
      <c r="F142" s="140">
        <f t="shared" si="42"/>
        <v>0</v>
      </c>
      <c r="G142" s="134">
        <f>0</f>
        <v>0</v>
      </c>
      <c r="H142" s="255">
        <f t="shared" si="43"/>
        <v>0</v>
      </c>
      <c r="I142" s="12"/>
      <c r="J142" s="12"/>
      <c r="K142" s="12"/>
      <c r="L142" s="12"/>
      <c r="T142" s="4"/>
    </row>
    <row r="143" spans="2:20" ht="28.8">
      <c r="B143" s="5" t="s">
        <v>93</v>
      </c>
      <c r="C143" s="70" t="s">
        <v>45</v>
      </c>
      <c r="D143" s="123">
        <v>1</v>
      </c>
      <c r="E143" s="124">
        <f>0</f>
        <v>0</v>
      </c>
      <c r="F143" s="140">
        <f t="shared" si="42"/>
        <v>0</v>
      </c>
      <c r="G143" s="134">
        <f>0</f>
        <v>0</v>
      </c>
      <c r="H143" s="255">
        <f t="shared" ref="H143:H148" si="44">G143-F143</f>
        <v>0</v>
      </c>
      <c r="I143" s="12"/>
      <c r="J143" s="12"/>
      <c r="K143" s="12"/>
      <c r="L143" s="12"/>
      <c r="T143" s="4"/>
    </row>
    <row r="144" spans="2:20" ht="28.8">
      <c r="B144" s="5" t="s">
        <v>94</v>
      </c>
      <c r="C144" s="71" t="s">
        <v>260</v>
      </c>
      <c r="D144" s="123">
        <v>0</v>
      </c>
      <c r="E144" s="124">
        <f>0</f>
        <v>0</v>
      </c>
      <c r="F144" s="140">
        <f>D144*E144</f>
        <v>0</v>
      </c>
      <c r="G144" s="134">
        <f>0</f>
        <v>0</v>
      </c>
      <c r="H144" s="255">
        <f t="shared" si="44"/>
        <v>0</v>
      </c>
      <c r="I144" s="12"/>
      <c r="J144" s="12"/>
      <c r="K144" s="12"/>
      <c r="L144" s="12"/>
      <c r="T144" s="4"/>
    </row>
    <row r="145" spans="2:20" ht="28.8">
      <c r="B145" s="5" t="s">
        <v>95</v>
      </c>
      <c r="C145" s="71" t="s">
        <v>261</v>
      </c>
      <c r="D145" s="123">
        <v>0</v>
      </c>
      <c r="E145" s="124">
        <f>0</f>
        <v>0</v>
      </c>
      <c r="F145" s="140">
        <f t="shared" ref="F145:F146" si="45">D145*E145</f>
        <v>0</v>
      </c>
      <c r="G145" s="134">
        <f>0</f>
        <v>0</v>
      </c>
      <c r="H145" s="255">
        <f t="shared" si="44"/>
        <v>0</v>
      </c>
      <c r="I145" s="12"/>
      <c r="J145" s="12"/>
      <c r="K145" s="12"/>
      <c r="L145" s="12"/>
      <c r="T145" s="4"/>
    </row>
    <row r="146" spans="2:20">
      <c r="B146" s="5" t="s">
        <v>96</v>
      </c>
      <c r="C146" s="71" t="s">
        <v>280</v>
      </c>
      <c r="D146" s="123">
        <v>1</v>
      </c>
      <c r="E146" s="124">
        <f>0</f>
        <v>0</v>
      </c>
      <c r="F146" s="140">
        <f t="shared" si="45"/>
        <v>0</v>
      </c>
      <c r="G146" s="134">
        <f>0</f>
        <v>0</v>
      </c>
      <c r="H146" s="255">
        <f t="shared" si="44"/>
        <v>0</v>
      </c>
      <c r="I146" s="12"/>
      <c r="J146" s="12"/>
      <c r="K146" s="12"/>
      <c r="L146" s="12"/>
      <c r="T146" s="4"/>
    </row>
    <row r="147" spans="2:20">
      <c r="B147" s="5" t="s">
        <v>97</v>
      </c>
      <c r="C147" s="7" t="s">
        <v>25</v>
      </c>
      <c r="D147" s="123">
        <v>1</v>
      </c>
      <c r="E147" s="124">
        <f>0</f>
        <v>0</v>
      </c>
      <c r="F147" s="140">
        <f t="shared" si="42"/>
        <v>0</v>
      </c>
      <c r="G147" s="134">
        <f>0</f>
        <v>0</v>
      </c>
      <c r="H147" s="255">
        <f t="shared" si="44"/>
        <v>0</v>
      </c>
      <c r="I147" s="12"/>
      <c r="J147" s="12"/>
      <c r="K147" s="12"/>
      <c r="L147" s="12"/>
      <c r="T147" s="4"/>
    </row>
    <row r="148" spans="2:20" ht="28.8">
      <c r="B148" s="5" t="s">
        <v>98</v>
      </c>
      <c r="C148" s="7" t="s">
        <v>26</v>
      </c>
      <c r="D148" s="123">
        <v>1</v>
      </c>
      <c r="E148" s="124">
        <v>80</v>
      </c>
      <c r="F148" s="140">
        <f t="shared" si="42"/>
        <v>80</v>
      </c>
      <c r="G148" s="134">
        <f>0</f>
        <v>0</v>
      </c>
      <c r="H148" s="255">
        <f t="shared" si="44"/>
        <v>-80</v>
      </c>
      <c r="I148" s="57"/>
      <c r="J148" s="12"/>
      <c r="K148" s="12"/>
      <c r="L148" s="12"/>
      <c r="T148" s="4"/>
    </row>
    <row r="149" spans="2:20" ht="43.2">
      <c r="B149" s="5" t="s">
        <v>99</v>
      </c>
      <c r="C149" s="71" t="s">
        <v>281</v>
      </c>
      <c r="D149" s="59">
        <v>1</v>
      </c>
      <c r="E149" s="126">
        <v>403</v>
      </c>
      <c r="F149" s="141">
        <f t="shared" si="42"/>
        <v>403</v>
      </c>
      <c r="G149" s="135">
        <f>0</f>
        <v>0</v>
      </c>
      <c r="H149" s="256">
        <f t="shared" si="43"/>
        <v>-403</v>
      </c>
      <c r="I149" s="39"/>
      <c r="J149" s="91"/>
      <c r="K149" s="12"/>
      <c r="L149" s="12"/>
      <c r="T149" s="4"/>
    </row>
    <row r="150" spans="2:20" ht="28.8">
      <c r="B150" s="5" t="s">
        <v>100</v>
      </c>
      <c r="C150" s="7" t="s">
        <v>237</v>
      </c>
      <c r="D150" s="59">
        <v>1</v>
      </c>
      <c r="E150" s="126">
        <v>50</v>
      </c>
      <c r="F150" s="141">
        <f t="shared" ref="F150" si="46">D150*E150</f>
        <v>50</v>
      </c>
      <c r="G150" s="225">
        <f>0</f>
        <v>0</v>
      </c>
      <c r="H150" s="256">
        <f t="shared" ref="H150:H151" si="47">G150-F150</f>
        <v>-50</v>
      </c>
      <c r="I150" s="17"/>
      <c r="J150" s="12"/>
      <c r="K150" s="12"/>
      <c r="L150" s="12"/>
      <c r="T150" s="4"/>
    </row>
    <row r="151" spans="2:20" ht="16.2" thickBot="1">
      <c r="B151" s="273" t="s">
        <v>283</v>
      </c>
      <c r="C151" s="122" t="s">
        <v>58</v>
      </c>
      <c r="D151" s="123">
        <v>1</v>
      </c>
      <c r="E151" s="124">
        <v>0</v>
      </c>
      <c r="F151" s="140">
        <f>D151*E151</f>
        <v>0</v>
      </c>
      <c r="G151" s="137">
        <f>0</f>
        <v>0</v>
      </c>
      <c r="H151" s="255">
        <f t="shared" si="47"/>
        <v>0</v>
      </c>
      <c r="I151" s="57"/>
      <c r="J151" s="12"/>
      <c r="K151" s="12"/>
      <c r="L151" s="12"/>
      <c r="T151" s="4"/>
    </row>
    <row r="152" spans="2:20" ht="16.2" thickBot="1">
      <c r="B152" s="85"/>
      <c r="C152" s="121" t="s">
        <v>212</v>
      </c>
      <c r="D152" s="248"/>
      <c r="E152" s="249"/>
      <c r="F152" s="250">
        <f>SUM(F141:F151)</f>
        <v>533</v>
      </c>
      <c r="G152" s="251">
        <f>SUM(G141:G151)</f>
        <v>0</v>
      </c>
      <c r="H152" s="270">
        <f>G152-F152</f>
        <v>-533</v>
      </c>
      <c r="I152" s="23"/>
      <c r="J152" s="23"/>
      <c r="K152" s="15"/>
      <c r="L152" s="15"/>
      <c r="T152" s="4"/>
    </row>
    <row r="153" spans="2:20">
      <c r="C153" s="81" t="s">
        <v>57</v>
      </c>
      <c r="D153" s="18"/>
      <c r="E153" s="19"/>
      <c r="F153" s="19"/>
    </row>
    <row r="154" spans="2:20">
      <c r="C154" s="69"/>
    </row>
  </sheetData>
  <mergeCells count="35">
    <mergeCell ref="M113:M120"/>
    <mergeCell ref="C18:H18"/>
    <mergeCell ref="L25:L26"/>
    <mergeCell ref="K77:K80"/>
    <mergeCell ref="L77:L80"/>
    <mergeCell ref="M77:M80"/>
    <mergeCell ref="K113:K120"/>
    <mergeCell ref="L113:L120"/>
    <mergeCell ref="C75:H75"/>
    <mergeCell ref="C105:H105"/>
    <mergeCell ref="C96:E96"/>
    <mergeCell ref="L15:L16"/>
    <mergeCell ref="A5:A6"/>
    <mergeCell ref="B5:B6"/>
    <mergeCell ref="C5:C6"/>
    <mergeCell ref="D5:D6"/>
    <mergeCell ref="E5:E6"/>
    <mergeCell ref="H5:H6"/>
    <mergeCell ref="C8:H8"/>
    <mergeCell ref="C140:H140"/>
    <mergeCell ref="C135:H135"/>
    <mergeCell ref="D4:F4"/>
    <mergeCell ref="G4:H4"/>
    <mergeCell ref="F5:F6"/>
    <mergeCell ref="G5:G6"/>
    <mergeCell ref="C30:H30"/>
    <mergeCell ref="C7:H7"/>
    <mergeCell ref="C27:E27"/>
    <mergeCell ref="C17:E17"/>
    <mergeCell ref="C39:H39"/>
    <mergeCell ref="C42:H42"/>
    <mergeCell ref="C46:H46"/>
    <mergeCell ref="C59:H59"/>
    <mergeCell ref="C69:H69"/>
    <mergeCell ref="C130:E130"/>
  </mergeCells>
  <pageMargins left="0.7" right="0.7" top="0.75" bottom="0.75" header="0.3" footer="0.3"/>
  <pageSetup paperSize="9" orientation="portrait" r:id="rId1"/>
  <ignoredErrors>
    <ignoredError sqref="F141:F1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8"/>
  <sheetViews>
    <sheetView workbookViewId="0">
      <selection activeCell="I13" sqref="I13"/>
    </sheetView>
  </sheetViews>
  <sheetFormatPr defaultColWidth="11" defaultRowHeight="15.6"/>
  <cols>
    <col min="1" max="1" width="5.8984375" customWidth="1"/>
    <col min="2" max="2" width="30" bestFit="1" customWidth="1"/>
    <col min="3" max="4" width="20.8984375" customWidth="1"/>
    <col min="5" max="5" width="5.8984375" customWidth="1"/>
  </cols>
  <sheetData>
    <row r="2" spans="2:5">
      <c r="B2" s="20" t="s">
        <v>221</v>
      </c>
    </row>
    <row r="3" spans="2:5" ht="16.2" thickBot="1"/>
    <row r="4" spans="2:5" ht="16.2" thickBot="1">
      <c r="B4" s="95"/>
      <c r="C4" s="253" t="s">
        <v>0</v>
      </c>
      <c r="D4" s="254" t="s">
        <v>1</v>
      </c>
      <c r="E4" s="96"/>
    </row>
    <row r="5" spans="2:5" ht="20.100000000000001" customHeight="1">
      <c r="B5" s="108" t="s">
        <v>217</v>
      </c>
      <c r="C5" s="99" t="s">
        <v>216</v>
      </c>
      <c r="D5" s="274">
        <f>D6/6846</f>
        <v>0</v>
      </c>
      <c r="E5" s="102"/>
    </row>
    <row r="6" spans="2:5" ht="20.100000000000001" customHeight="1" thickBot="1">
      <c r="B6" s="97" t="s">
        <v>233</v>
      </c>
      <c r="C6" s="100"/>
      <c r="D6" s="275">
        <f>0</f>
        <v>0</v>
      </c>
      <c r="E6" s="103" t="s">
        <v>215</v>
      </c>
    </row>
    <row r="7" spans="2:5">
      <c r="B7" s="108" t="s">
        <v>238</v>
      </c>
      <c r="C7" s="99" t="s">
        <v>219</v>
      </c>
      <c r="D7" s="274">
        <f>D8/6846</f>
        <v>0</v>
      </c>
      <c r="E7" s="102"/>
    </row>
    <row r="8" spans="2:5" ht="31.8" thickBot="1">
      <c r="B8" s="97" t="s">
        <v>274</v>
      </c>
      <c r="C8" s="100"/>
      <c r="D8" s="275">
        <f>0</f>
        <v>0</v>
      </c>
      <c r="E8" s="103" t="s">
        <v>215</v>
      </c>
    </row>
    <row r="9" spans="2:5">
      <c r="B9" s="108" t="s">
        <v>218</v>
      </c>
      <c r="C9" s="99" t="s">
        <v>239</v>
      </c>
      <c r="D9" s="274">
        <f>D10/6846</f>
        <v>0</v>
      </c>
      <c r="E9" s="102"/>
    </row>
    <row r="10" spans="2:5" ht="16.2" thickBot="1">
      <c r="B10" s="98" t="s">
        <v>220</v>
      </c>
      <c r="C10" s="94"/>
      <c r="D10" s="275">
        <f>0</f>
        <v>0</v>
      </c>
      <c r="E10" s="103" t="s">
        <v>215</v>
      </c>
    </row>
    <row r="12" spans="2:5">
      <c r="B12" s="20" t="s">
        <v>279</v>
      </c>
      <c r="C12" s="101"/>
    </row>
    <row r="14" spans="2:5">
      <c r="B14" s="92" t="s">
        <v>245</v>
      </c>
    </row>
    <row r="15" spans="2:5">
      <c r="B15" s="92"/>
    </row>
    <row r="16" spans="2:5">
      <c r="B16" s="92" t="s">
        <v>278</v>
      </c>
    </row>
    <row r="18" spans="2:2">
      <c r="B18" s="92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8"/>
  <sheetViews>
    <sheetView workbookViewId="0">
      <selection activeCell="F29" sqref="F29"/>
    </sheetView>
  </sheetViews>
  <sheetFormatPr defaultColWidth="11" defaultRowHeight="15.6"/>
  <cols>
    <col min="1" max="1" width="5.8984375" customWidth="1"/>
    <col min="2" max="2" width="25.8984375" customWidth="1"/>
    <col min="3" max="5" width="20.8984375" customWidth="1"/>
    <col min="6" max="6" width="30.8984375" customWidth="1"/>
  </cols>
  <sheetData>
    <row r="2" spans="2:6">
      <c r="B2" s="20" t="s">
        <v>222</v>
      </c>
    </row>
    <row r="4" spans="2:6">
      <c r="B4" s="350" t="s">
        <v>223</v>
      </c>
      <c r="C4" s="351"/>
      <c r="D4" s="351"/>
      <c r="E4" s="351"/>
      <c r="F4" s="352"/>
    </row>
    <row r="5" spans="2:6">
      <c r="B5" s="105" t="s">
        <v>228</v>
      </c>
      <c r="C5" s="109" t="s">
        <v>224</v>
      </c>
      <c r="D5" s="109" t="s">
        <v>241</v>
      </c>
      <c r="E5" s="109" t="s">
        <v>240</v>
      </c>
      <c r="F5" s="109" t="s">
        <v>227</v>
      </c>
    </row>
    <row r="6" spans="2:6">
      <c r="B6" s="93" t="s">
        <v>276</v>
      </c>
      <c r="C6" s="107">
        <f>0</f>
        <v>0</v>
      </c>
      <c r="D6" s="107">
        <f>0</f>
        <v>0</v>
      </c>
      <c r="E6" s="107">
        <f>C6*D6</f>
        <v>0</v>
      </c>
      <c r="F6" s="93"/>
    </row>
    <row r="7" spans="2:6">
      <c r="B7" s="93" t="s">
        <v>225</v>
      </c>
      <c r="C7" s="107">
        <f>0</f>
        <v>0</v>
      </c>
      <c r="D7" s="107">
        <f>0</f>
        <v>0</v>
      </c>
      <c r="E7" s="107">
        <f>C7*D7</f>
        <v>0</v>
      </c>
      <c r="F7" s="93"/>
    </row>
    <row r="8" spans="2:6">
      <c r="B8" s="106" t="s">
        <v>226</v>
      </c>
      <c r="C8" s="107">
        <f>SUM(C6:C7)</f>
        <v>0</v>
      </c>
      <c r="D8" s="107">
        <f>SUM(D6:D7)</f>
        <v>0</v>
      </c>
      <c r="E8" s="107">
        <f>SUM(E6:E7)</f>
        <v>0</v>
      </c>
      <c r="F8" s="93"/>
    </row>
    <row r="9" spans="2:6">
      <c r="C9" t="s">
        <v>242</v>
      </c>
    </row>
    <row r="10" spans="2:6">
      <c r="B10" s="104"/>
    </row>
    <row r="11" spans="2:6">
      <c r="B11" s="350" t="s">
        <v>243</v>
      </c>
      <c r="C11" s="351"/>
      <c r="D11" s="351"/>
      <c r="E11" s="351"/>
      <c r="F11" s="352"/>
    </row>
    <row r="12" spans="2:6">
      <c r="B12" s="105" t="s">
        <v>232</v>
      </c>
      <c r="C12" s="109" t="s">
        <v>284</v>
      </c>
      <c r="D12" s="109" t="s">
        <v>241</v>
      </c>
      <c r="E12" s="109" t="s">
        <v>240</v>
      </c>
      <c r="F12" s="109" t="s">
        <v>227</v>
      </c>
    </row>
    <row r="13" spans="2:6">
      <c r="B13" s="93" t="s">
        <v>230</v>
      </c>
      <c r="C13" s="112">
        <f>0</f>
        <v>0</v>
      </c>
      <c r="D13" s="112">
        <f>0</f>
        <v>0</v>
      </c>
      <c r="E13" s="112">
        <f>0</f>
        <v>0</v>
      </c>
      <c r="F13" s="105"/>
    </row>
    <row r="14" spans="2:6">
      <c r="B14" s="93" t="s">
        <v>231</v>
      </c>
      <c r="C14" s="112">
        <f>0</f>
        <v>0</v>
      </c>
      <c r="D14" s="112">
        <f>0</f>
        <v>0</v>
      </c>
      <c r="E14" s="112">
        <f>0</f>
        <v>0</v>
      </c>
      <c r="F14" s="105"/>
    </row>
    <row r="15" spans="2:6">
      <c r="B15" s="93" t="s">
        <v>229</v>
      </c>
      <c r="C15" s="112">
        <f>0</f>
        <v>0</v>
      </c>
      <c r="D15" s="112">
        <f>0</f>
        <v>0</v>
      </c>
      <c r="E15" s="112">
        <f>0</f>
        <v>0</v>
      </c>
      <c r="F15" s="93"/>
    </row>
    <row r="16" spans="2:6">
      <c r="B16" s="106" t="s">
        <v>226</v>
      </c>
      <c r="C16" s="107">
        <f>SUM(C13:C15)</f>
        <v>0</v>
      </c>
      <c r="D16" s="107">
        <f>SUM(D13:D15)</f>
        <v>0</v>
      </c>
      <c r="E16" s="107">
        <f>SUM(E13:E15)</f>
        <v>0</v>
      </c>
      <c r="F16" s="93"/>
    </row>
    <row r="17" spans="2:3">
      <c r="C17" t="s">
        <v>242</v>
      </c>
    </row>
    <row r="18" spans="2:3">
      <c r="B18" s="110"/>
      <c r="C18" t="s">
        <v>244</v>
      </c>
    </row>
  </sheetData>
  <mergeCells count="2">
    <mergeCell ref="B4:F4"/>
    <mergeCell ref="B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TABELA POVRŠIN PROSTOROV</vt:lpstr>
      <vt:lpstr>URBANISTIČNI FAKTORJI</vt:lpstr>
      <vt:lpstr>OCENA INVESTICIJE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Banfi</dc:creator>
  <cp:lastModifiedBy>Damjana</cp:lastModifiedBy>
  <dcterms:created xsi:type="dcterms:W3CDTF">2024-12-15T11:36:16Z</dcterms:created>
  <dcterms:modified xsi:type="dcterms:W3CDTF">2025-04-24T20:44:53Z</dcterms:modified>
</cp:coreProperties>
</file>